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1" documentId="11_946B32F0E19108C557A3C9008AE781CB56896245" xr6:coauthVersionLast="47" xr6:coauthVersionMax="47" xr10:uidLastSave="{3BC7F4CF-37FC-4E74-A4F2-FD0F4D9A054C}"/>
  <bookViews>
    <workbookView xWindow="-120" yWindow="-120" windowWidth="29040" windowHeight="15840" tabRatio="823" firstSheet="1" activeTab="5" xr2:uid="{00000000-000D-0000-FFFF-FFFF00000000}"/>
  </bookViews>
  <sheets>
    <sheet name="1 mL" sheetId="1" r:id="rId1"/>
    <sheet name="2 mL" sheetId="2" r:id="rId2"/>
    <sheet name="3 mL" sheetId="3" r:id="rId3"/>
    <sheet name="4 mL" sheetId="4" r:id="rId4"/>
    <sheet name="5 mL" sheetId="5" r:id="rId5"/>
    <sheet name="6 mL" sheetId="6" r:id="rId6"/>
    <sheet name="% data" sheetId="8" r:id="rId7"/>
    <sheet name="Graphs" sheetId="7" r:id="rId8"/>
    <sheet name="Uncertainty data 1 mL" sheetId="9" r:id="rId9"/>
    <sheet name="Uncertainty data 2 mL" sheetId="10" r:id="rId10"/>
    <sheet name="Uncertainty data 3 mL" sheetId="11" r:id="rId11"/>
    <sheet name="Uncertainty data 4 mL" sheetId="12" r:id="rId12"/>
    <sheet name="Uncertainty data 5 mL" sheetId="13" r:id="rId13"/>
    <sheet name="Uncertainty data 6 mL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2" l="1"/>
  <c r="A76" i="6" l="1"/>
  <c r="A75" i="6"/>
  <c r="A74" i="6"/>
  <c r="A73" i="6"/>
  <c r="H73" i="6" s="1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H57" i="6" s="1"/>
  <c r="H65" i="6" l="1"/>
  <c r="H69" i="6"/>
  <c r="H61" i="6"/>
  <c r="H60" i="6"/>
  <c r="H64" i="6"/>
  <c r="H68" i="6"/>
  <c r="H66" i="6"/>
  <c r="H74" i="6"/>
  <c r="H59" i="6"/>
  <c r="H63" i="6"/>
  <c r="H67" i="6"/>
  <c r="H71" i="6"/>
  <c r="H75" i="6"/>
  <c r="H58" i="6"/>
  <c r="H62" i="6"/>
  <c r="H70" i="6"/>
  <c r="H72" i="6"/>
  <c r="H76" i="6"/>
  <c r="I59" i="6" l="1"/>
  <c r="J59" i="6" s="1"/>
  <c r="A76" i="5" l="1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H57" i="5" s="1"/>
  <c r="H61" i="5" l="1"/>
  <c r="H69" i="5"/>
  <c r="H65" i="5"/>
  <c r="H73" i="5"/>
  <c r="H62" i="5"/>
  <c r="H70" i="5"/>
  <c r="H75" i="5"/>
  <c r="H58" i="5"/>
  <c r="H66" i="5"/>
  <c r="H74" i="5"/>
  <c r="H59" i="5"/>
  <c r="H63" i="5"/>
  <c r="H67" i="5"/>
  <c r="H71" i="5"/>
  <c r="H60" i="5"/>
  <c r="H64" i="5"/>
  <c r="H68" i="5"/>
  <c r="H72" i="5"/>
  <c r="H76" i="5"/>
  <c r="I59" i="5" l="1"/>
  <c r="J59" i="5" s="1"/>
  <c r="A58" i="1" l="1"/>
  <c r="A59" i="1"/>
  <c r="H59" i="1" s="1"/>
  <c r="A60" i="1"/>
  <c r="H60" i="1" s="1"/>
  <c r="A61" i="1"/>
  <c r="H61" i="1" s="1"/>
  <c r="A62" i="1"/>
  <c r="A63" i="1"/>
  <c r="H63" i="1" s="1"/>
  <c r="A64" i="1"/>
  <c r="H64" i="1" s="1"/>
  <c r="A65" i="1"/>
  <c r="H65" i="1" s="1"/>
  <c r="A66" i="1"/>
  <c r="A67" i="1"/>
  <c r="H67" i="1" s="1"/>
  <c r="A68" i="1"/>
  <c r="H68" i="1" s="1"/>
  <c r="A69" i="1"/>
  <c r="H69" i="1" s="1"/>
  <c r="A70" i="1"/>
  <c r="A71" i="1"/>
  <c r="H71" i="1" s="1"/>
  <c r="A72" i="1"/>
  <c r="H72" i="1" s="1"/>
  <c r="A73" i="1"/>
  <c r="H73" i="1" s="1"/>
  <c r="A74" i="1"/>
  <c r="A75" i="1"/>
  <c r="H75" i="1" s="1"/>
  <c r="A76" i="1"/>
  <c r="H76" i="1" s="1"/>
  <c r="A57" i="1"/>
  <c r="H57" i="1" s="1"/>
  <c r="H74" i="1" l="1"/>
  <c r="H70" i="1"/>
  <c r="H66" i="1"/>
  <c r="H62" i="1"/>
  <c r="H58" i="1"/>
  <c r="I59" i="1" s="1"/>
  <c r="J59" i="1" s="1"/>
  <c r="AC5" i="9"/>
  <c r="AC17" i="9"/>
  <c r="AC18" i="9"/>
  <c r="AC19" i="9"/>
  <c r="AC20" i="9"/>
  <c r="AC21" i="9"/>
  <c r="AB4" i="9"/>
  <c r="AB17" i="9"/>
  <c r="AB18" i="9"/>
  <c r="AB19" i="9"/>
  <c r="AB20" i="9"/>
  <c r="AB21" i="9"/>
  <c r="AA3" i="9"/>
  <c r="Z17" i="9"/>
  <c r="Z18" i="9"/>
  <c r="Z19" i="9"/>
  <c r="Z20" i="9"/>
  <c r="Z21" i="9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" i="9"/>
  <c r="M2" i="9"/>
  <c r="N2" i="9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" i="9"/>
  <c r="Q3" i="9" l="1"/>
  <c r="Q6" i="9"/>
  <c r="P4" i="9"/>
  <c r="S6" i="9"/>
  <c r="R14" i="9"/>
  <c r="Q2" i="9"/>
  <c r="S3" i="9"/>
  <c r="Q5" i="9"/>
  <c r="R9" i="9"/>
  <c r="R3" i="9"/>
  <c r="P2" i="9"/>
  <c r="P15" i="9"/>
  <c r="P7" i="9"/>
  <c r="P3" i="9"/>
  <c r="Q18" i="9"/>
  <c r="R18" i="9"/>
  <c r="R10" i="9"/>
  <c r="R6" i="9"/>
  <c r="S18" i="9"/>
  <c r="S10" i="9"/>
  <c r="P18" i="9"/>
  <c r="P14" i="9"/>
  <c r="P10" i="9"/>
  <c r="P6" i="9"/>
  <c r="Q21" i="9"/>
  <c r="Q25" i="9" s="1"/>
  <c r="Q13" i="9"/>
  <c r="R21" i="9"/>
  <c r="R25" i="9" s="1"/>
  <c r="R13" i="9"/>
  <c r="R5" i="9"/>
  <c r="S17" i="9"/>
  <c r="S9" i="9"/>
  <c r="P21" i="9"/>
  <c r="P25" i="9" s="1"/>
  <c r="P17" i="9"/>
  <c r="P13" i="9"/>
  <c r="P9" i="9"/>
  <c r="P5" i="9"/>
  <c r="R2" i="9"/>
  <c r="Q20" i="9"/>
  <c r="Q16" i="9"/>
  <c r="Q12" i="9"/>
  <c r="Q8" i="9"/>
  <c r="Q4" i="9"/>
  <c r="R20" i="9"/>
  <c r="R16" i="9"/>
  <c r="R12" i="9"/>
  <c r="R8" i="9"/>
  <c r="R4" i="9"/>
  <c r="S20" i="9"/>
  <c r="S16" i="9"/>
  <c r="S12" i="9"/>
  <c r="S8" i="9"/>
  <c r="S4" i="9"/>
  <c r="P19" i="9"/>
  <c r="P11" i="9"/>
  <c r="Q14" i="9"/>
  <c r="Q10" i="9"/>
  <c r="S14" i="9"/>
  <c r="Q17" i="9"/>
  <c r="Q9" i="9"/>
  <c r="R17" i="9"/>
  <c r="S21" i="9"/>
  <c r="S25" i="9" s="1"/>
  <c r="S13" i="9"/>
  <c r="S5" i="9"/>
  <c r="P20" i="9"/>
  <c r="P16" i="9"/>
  <c r="P12" i="9"/>
  <c r="P8" i="9"/>
  <c r="S2" i="9"/>
  <c r="Q19" i="9"/>
  <c r="Q15" i="9"/>
  <c r="Q11" i="9"/>
  <c r="Q7" i="9"/>
  <c r="R19" i="9"/>
  <c r="R15" i="9"/>
  <c r="R11" i="9"/>
  <c r="R7" i="9"/>
  <c r="S19" i="9"/>
  <c r="S15" i="9"/>
  <c r="S11" i="9"/>
  <c r="S7" i="9"/>
  <c r="U2" i="9" l="1"/>
  <c r="U14" i="9"/>
  <c r="U16" i="9"/>
  <c r="Z16" i="9" s="1"/>
  <c r="U8" i="9"/>
  <c r="Z8" i="9" s="1"/>
  <c r="U10" i="9"/>
  <c r="U4" i="9"/>
  <c r="Z4" i="9" s="1"/>
  <c r="U12" i="9"/>
  <c r="Z12" i="9" s="1"/>
  <c r="U5" i="9"/>
  <c r="Z5" i="9" s="1"/>
  <c r="U9" i="9"/>
  <c r="Z9" i="9" s="1"/>
  <c r="U13" i="9"/>
  <c r="Z13" i="9" s="1"/>
  <c r="Z2" i="9"/>
  <c r="U6" i="9"/>
  <c r="Z6" i="9" s="1"/>
  <c r="Z14" i="9"/>
  <c r="U7" i="9"/>
  <c r="Z7" i="9" s="1"/>
  <c r="U15" i="9"/>
  <c r="Z15" i="9" s="1"/>
  <c r="U3" i="9"/>
  <c r="Z3" i="9" s="1"/>
  <c r="Z10" i="9"/>
  <c r="U11" i="9"/>
  <c r="Z11" i="9" s="1"/>
  <c r="W5" i="9"/>
  <c r="AB5" i="9" s="1"/>
  <c r="W9" i="9"/>
  <c r="AB9" i="9" s="1"/>
  <c r="W13" i="9"/>
  <c r="AB13" i="9" s="1"/>
  <c r="W2" i="9"/>
  <c r="AB2" i="9" s="1"/>
  <c r="W6" i="9"/>
  <c r="AB6" i="9" s="1"/>
  <c r="W10" i="9"/>
  <c r="AB10" i="9" s="1"/>
  <c r="W14" i="9"/>
  <c r="AB14" i="9" s="1"/>
  <c r="W11" i="9"/>
  <c r="AB11" i="9" s="1"/>
  <c r="W3" i="9"/>
  <c r="AB3" i="9" s="1"/>
  <c r="W12" i="9"/>
  <c r="AB12" i="9" s="1"/>
  <c r="W7" i="9"/>
  <c r="AB7" i="9" s="1"/>
  <c r="W15" i="9"/>
  <c r="AB15" i="9" s="1"/>
  <c r="W8" i="9"/>
  <c r="AB8" i="9" s="1"/>
  <c r="W16" i="9"/>
  <c r="AB16" i="9" s="1"/>
  <c r="X3" i="9"/>
  <c r="AC3" i="9" s="1"/>
  <c r="X8" i="9"/>
  <c r="AC8" i="9" s="1"/>
  <c r="X12" i="9"/>
  <c r="AC12" i="9" s="1"/>
  <c r="X16" i="9"/>
  <c r="AC16" i="9" s="1"/>
  <c r="X4" i="9"/>
  <c r="AC4" i="9" s="1"/>
  <c r="X9" i="9"/>
  <c r="AC9" i="9" s="1"/>
  <c r="X13" i="9"/>
  <c r="AC13" i="9" s="1"/>
  <c r="X2" i="9"/>
  <c r="AC2" i="9" s="1"/>
  <c r="X6" i="9"/>
  <c r="AC6" i="9" s="1"/>
  <c r="X14" i="9"/>
  <c r="AC14" i="9" s="1"/>
  <c r="X7" i="9"/>
  <c r="AC7" i="9" s="1"/>
  <c r="X15" i="9"/>
  <c r="AC15" i="9" s="1"/>
  <c r="X10" i="9"/>
  <c r="AC10" i="9" s="1"/>
  <c r="X11" i="9"/>
  <c r="AC11" i="9" s="1"/>
  <c r="V19" i="9"/>
  <c r="AA19" i="9" s="1"/>
  <c r="V7" i="9"/>
  <c r="AA7" i="9" s="1"/>
  <c r="V11" i="9"/>
  <c r="AA11" i="9" s="1"/>
  <c r="V15" i="9"/>
  <c r="AA15" i="9" s="1"/>
  <c r="V20" i="9"/>
  <c r="AA20" i="9" s="1"/>
  <c r="V4" i="9"/>
  <c r="AA4" i="9" s="1"/>
  <c r="V8" i="9"/>
  <c r="AA8" i="9" s="1"/>
  <c r="V12" i="9"/>
  <c r="AA12" i="9" s="1"/>
  <c r="V16" i="9"/>
  <c r="AA16" i="9" s="1"/>
  <c r="V21" i="9"/>
  <c r="AA21" i="9" s="1"/>
  <c r="V5" i="9"/>
  <c r="AA5" i="9" s="1"/>
  <c r="V13" i="9"/>
  <c r="AA13" i="9" s="1"/>
  <c r="V6" i="9"/>
  <c r="AA6" i="9" s="1"/>
  <c r="V14" i="9"/>
  <c r="AA14" i="9" s="1"/>
  <c r="V18" i="9"/>
  <c r="AA18" i="9" s="1"/>
  <c r="V17" i="9"/>
  <c r="AA17" i="9" s="1"/>
  <c r="V9" i="9"/>
  <c r="AA9" i="9" s="1"/>
  <c r="V2" i="9"/>
  <c r="AA2" i="9" s="1"/>
  <c r="V10" i="9"/>
  <c r="AA10" i="9" s="1"/>
  <c r="AE16" i="9"/>
  <c r="AG7" i="9" l="1"/>
  <c r="AE21" i="9"/>
  <c r="AE2" i="9"/>
  <c r="AF11" i="9"/>
  <c r="AH6" i="9"/>
  <c r="AJ21" i="9"/>
  <c r="AH19" i="9"/>
  <c r="AG20" i="9"/>
  <c r="AG21" i="9"/>
  <c r="AL4" i="9"/>
  <c r="AL8" i="9"/>
  <c r="AL12" i="9"/>
  <c r="AL16" i="9"/>
  <c r="AL20" i="9"/>
  <c r="AL2" i="9"/>
  <c r="AL5" i="9"/>
  <c r="AL9" i="9"/>
  <c r="AL13" i="9"/>
  <c r="AL17" i="9"/>
  <c r="AL21" i="9"/>
  <c r="AL6" i="9"/>
  <c r="AL10" i="9"/>
  <c r="AL14" i="9"/>
  <c r="AL18" i="9"/>
  <c r="AL3" i="9"/>
  <c r="AL19" i="9"/>
  <c r="AL7" i="9"/>
  <c r="AL11" i="9"/>
  <c r="AL15" i="9"/>
  <c r="AF15" i="9"/>
  <c r="AM3" i="9"/>
  <c r="AM7" i="9"/>
  <c r="AM11" i="9"/>
  <c r="AM15" i="9"/>
  <c r="AM19" i="9"/>
  <c r="AM4" i="9"/>
  <c r="AM8" i="9"/>
  <c r="AM12" i="9"/>
  <c r="AM16" i="9"/>
  <c r="AM20" i="9"/>
  <c r="AM5" i="9"/>
  <c r="AM9" i="9"/>
  <c r="AM13" i="9"/>
  <c r="AM17" i="9"/>
  <c r="AM21" i="9"/>
  <c r="AM6" i="9"/>
  <c r="AM10" i="9"/>
  <c r="AM14" i="9"/>
  <c r="AM2" i="9"/>
  <c r="AM18" i="9"/>
  <c r="AF10" i="9"/>
  <c r="AE13" i="9"/>
  <c r="AH8" i="9"/>
  <c r="AF12" i="9"/>
  <c r="AG8" i="9"/>
  <c r="AE12" i="9"/>
  <c r="AF18" i="9"/>
  <c r="AE17" i="9"/>
  <c r="AH10" i="9"/>
  <c r="AF13" i="9"/>
  <c r="AG9" i="9"/>
  <c r="AE18" i="9"/>
  <c r="AE11" i="9"/>
  <c r="AE19" i="9"/>
  <c r="AG2" i="9"/>
  <c r="AF8" i="9"/>
  <c r="AE8" i="9"/>
  <c r="AG5" i="9"/>
  <c r="AE7" i="9"/>
  <c r="AE9" i="9"/>
  <c r="AH14" i="9"/>
  <c r="AG11" i="9"/>
  <c r="AH2" i="9"/>
  <c r="AK5" i="9"/>
  <c r="AK9" i="9"/>
  <c r="AK13" i="9"/>
  <c r="AK17" i="9"/>
  <c r="AK21" i="9"/>
  <c r="AK3" i="9"/>
  <c r="AK15" i="9"/>
  <c r="AK6" i="9"/>
  <c r="AK10" i="9"/>
  <c r="AK14" i="9"/>
  <c r="AK18" i="9"/>
  <c r="AK2" i="9"/>
  <c r="AK7" i="9"/>
  <c r="AK11" i="9"/>
  <c r="AK19" i="9"/>
  <c r="AK16" i="9"/>
  <c r="AK4" i="9"/>
  <c r="AK20" i="9"/>
  <c r="AK8" i="9"/>
  <c r="AK12" i="9"/>
  <c r="AH9" i="9"/>
  <c r="AF3" i="9"/>
  <c r="AF19" i="9"/>
  <c r="AG15" i="9"/>
  <c r="AG10" i="9"/>
  <c r="AH20" i="9"/>
  <c r="AH16" i="9"/>
  <c r="AF16" i="9"/>
  <c r="AG12" i="9"/>
  <c r="AH7" i="9"/>
  <c r="AG6" i="9"/>
  <c r="AH5" i="9"/>
  <c r="AH18" i="9"/>
  <c r="AF17" i="9"/>
  <c r="AG13" i="9"/>
  <c r="AE6" i="9"/>
  <c r="AE15" i="9"/>
  <c r="AH15" i="9"/>
  <c r="AG14" i="9"/>
  <c r="AJ3" i="9"/>
  <c r="AJ7" i="9"/>
  <c r="AJ11" i="9"/>
  <c r="AJ15" i="9"/>
  <c r="AJ19" i="9"/>
  <c r="AJ9" i="9"/>
  <c r="AJ17" i="9"/>
  <c r="AJ4" i="9"/>
  <c r="AJ8" i="9"/>
  <c r="AJ12" i="9"/>
  <c r="AJ16" i="9"/>
  <c r="AJ20" i="9"/>
  <c r="AJ5" i="9"/>
  <c r="AJ13" i="9"/>
  <c r="AJ10" i="9"/>
  <c r="AJ14" i="9"/>
  <c r="AJ18" i="9"/>
  <c r="AJ6" i="9"/>
  <c r="AJ2" i="9"/>
  <c r="AH21" i="9"/>
  <c r="AE20" i="9"/>
  <c r="AG4" i="9"/>
  <c r="AF6" i="9"/>
  <c r="AF9" i="9"/>
  <c r="AE14" i="9"/>
  <c r="AE5" i="9"/>
  <c r="AF14" i="9"/>
  <c r="AH17" i="9"/>
  <c r="AF7" i="9"/>
  <c r="AG3" i="9"/>
  <c r="AG19" i="9"/>
  <c r="AE4" i="9"/>
  <c r="AH11" i="9"/>
  <c r="AF4" i="9"/>
  <c r="AF20" i="9"/>
  <c r="AG16" i="9"/>
  <c r="AH4" i="9"/>
  <c r="AG18" i="9"/>
  <c r="AH13" i="9"/>
  <c r="AF5" i="9"/>
  <c r="AF21" i="9"/>
  <c r="AG17" i="9"/>
  <c r="AE10" i="9"/>
  <c r="AE3" i="9"/>
  <c r="AH3" i="9"/>
  <c r="AF2" i="9"/>
  <c r="AH12" i="9"/>
  <c r="B25" i="8"/>
  <c r="E26" i="8" s="1"/>
  <c r="E33" i="8" l="1"/>
  <c r="E28" i="8"/>
  <c r="E37" i="8"/>
  <c r="E25" i="8"/>
  <c r="F26" i="8" s="1"/>
  <c r="E32" i="8"/>
  <c r="E27" i="8"/>
  <c r="E36" i="8"/>
  <c r="E31" i="8"/>
  <c r="E39" i="8"/>
  <c r="E35" i="8"/>
  <c r="E29" i="8"/>
  <c r="E38" i="8"/>
  <c r="F28" i="8"/>
  <c r="E34" i="8"/>
  <c r="E30" i="8"/>
  <c r="F35" i="8"/>
  <c r="Y8" i="7"/>
  <c r="Y9" i="7"/>
  <c r="Y10" i="7"/>
  <c r="Y11" i="7"/>
  <c r="Y12" i="7"/>
  <c r="Y7" i="7"/>
  <c r="F30" i="1"/>
  <c r="E30" i="1"/>
  <c r="D30" i="1"/>
  <c r="C30" i="1"/>
  <c r="F29" i="1"/>
  <c r="E29" i="1"/>
  <c r="D29" i="1"/>
  <c r="C29" i="1"/>
  <c r="F30" i="2"/>
  <c r="E30" i="2"/>
  <c r="D30" i="2"/>
  <c r="C30" i="2"/>
  <c r="F29" i="2"/>
  <c r="E29" i="2"/>
  <c r="D29" i="2"/>
  <c r="C29" i="2"/>
  <c r="F30" i="3"/>
  <c r="E30" i="3"/>
  <c r="D30" i="3"/>
  <c r="C30" i="3"/>
  <c r="F29" i="3"/>
  <c r="E29" i="3"/>
  <c r="D29" i="3"/>
  <c r="C29" i="3"/>
  <c r="F30" i="4"/>
  <c r="E30" i="4"/>
  <c r="D30" i="4"/>
  <c r="C30" i="4"/>
  <c r="F29" i="4"/>
  <c r="E29" i="4"/>
  <c r="D29" i="4"/>
  <c r="C29" i="4"/>
  <c r="F30" i="5"/>
  <c r="E30" i="5"/>
  <c r="D30" i="5"/>
  <c r="C30" i="5"/>
  <c r="F29" i="5"/>
  <c r="E29" i="5"/>
  <c r="D29" i="5"/>
  <c r="C29" i="5"/>
  <c r="D30" i="6"/>
  <c r="E30" i="6"/>
  <c r="F30" i="6"/>
  <c r="C30" i="6"/>
  <c r="D29" i="6"/>
  <c r="E29" i="6"/>
  <c r="F29" i="6"/>
  <c r="C29" i="6"/>
  <c r="F25" i="8" l="1"/>
  <c r="F39" i="8"/>
  <c r="F34" i="8"/>
  <c r="F33" i="8"/>
  <c r="F29" i="8"/>
  <c r="F27" i="8"/>
  <c r="F38" i="8"/>
  <c r="F32" i="8"/>
  <c r="F37" i="8"/>
  <c r="F36" i="8"/>
  <c r="F30" i="8"/>
  <c r="F31" i="8"/>
  <c r="I27" i="6"/>
  <c r="J27" i="6" s="1"/>
  <c r="I27" i="5"/>
  <c r="J27" i="5" s="1"/>
  <c r="I27" i="4"/>
  <c r="J27" i="4" s="1"/>
  <c r="I25" i="1" l="1"/>
  <c r="I25" i="2"/>
  <c r="I25" i="3"/>
  <c r="I25" i="4"/>
  <c r="J25" i="4" s="1"/>
  <c r="I25" i="5"/>
  <c r="J25" i="5" s="1"/>
  <c r="I25" i="6"/>
  <c r="J25" i="6" s="1"/>
  <c r="I27" i="2" l="1"/>
  <c r="J27" i="2" s="1"/>
  <c r="I27" i="3"/>
  <c r="J27" i="3" s="1"/>
  <c r="J25" i="3"/>
  <c r="I27" i="1"/>
  <c r="J27" i="1" s="1"/>
  <c r="J25" i="1"/>
  <c r="D21" i="6"/>
  <c r="G21" i="6" s="1"/>
  <c r="D20" i="6"/>
  <c r="G20" i="6" s="1"/>
  <c r="D19" i="6"/>
  <c r="G19" i="6" s="1"/>
  <c r="D18" i="6"/>
  <c r="D17" i="6"/>
  <c r="G17" i="6" s="1"/>
  <c r="D16" i="6"/>
  <c r="G16" i="6" s="1"/>
  <c r="D15" i="6"/>
  <c r="D14" i="6"/>
  <c r="D13" i="6"/>
  <c r="G13" i="6" s="1"/>
  <c r="D12" i="6"/>
  <c r="G12" i="6" s="1"/>
  <c r="D11" i="6"/>
  <c r="D10" i="6"/>
  <c r="D9" i="6"/>
  <c r="G9" i="6" s="1"/>
  <c r="D8" i="6"/>
  <c r="G8" i="6" s="1"/>
  <c r="D7" i="6"/>
  <c r="D6" i="6"/>
  <c r="D5" i="6"/>
  <c r="G5" i="6" s="1"/>
  <c r="D4" i="6"/>
  <c r="D23" i="6" s="1"/>
  <c r="P14" i="6" s="1"/>
  <c r="D3" i="6"/>
  <c r="D2" i="6"/>
  <c r="G18" i="6"/>
  <c r="G15" i="6"/>
  <c r="G14" i="6"/>
  <c r="G11" i="6"/>
  <c r="G10" i="6"/>
  <c r="G7" i="6"/>
  <c r="G6" i="6"/>
  <c r="G3" i="6"/>
  <c r="G2" i="6"/>
  <c r="F23" i="6"/>
  <c r="R21" i="6" s="1"/>
  <c r="E23" i="6"/>
  <c r="Q19" i="6" s="1"/>
  <c r="C23" i="6"/>
  <c r="O19" i="6" s="1"/>
  <c r="G4" i="6" l="1"/>
  <c r="R5" i="6"/>
  <c r="R16" i="6"/>
  <c r="R9" i="6"/>
  <c r="R3" i="6"/>
  <c r="R11" i="6"/>
  <c r="R7" i="6"/>
  <c r="R19" i="6"/>
  <c r="S19" i="6" s="1"/>
  <c r="R17" i="6"/>
  <c r="R2" i="6"/>
  <c r="R4" i="6"/>
  <c r="R6" i="6"/>
  <c r="R8" i="6"/>
  <c r="R10" i="6"/>
  <c r="R12" i="6"/>
  <c r="R15" i="6"/>
  <c r="R20" i="6"/>
  <c r="R14" i="6"/>
  <c r="R13" i="6"/>
  <c r="R18" i="6"/>
  <c r="Q13" i="6"/>
  <c r="Q2" i="6"/>
  <c r="Q6" i="6"/>
  <c r="Q10" i="6"/>
  <c r="Q16" i="6"/>
  <c r="Q21" i="6"/>
  <c r="Q5" i="6"/>
  <c r="Q9" i="6"/>
  <c r="Q15" i="6"/>
  <c r="Q18" i="6"/>
  <c r="Q4" i="6"/>
  <c r="Q8" i="6"/>
  <c r="Q12" i="6"/>
  <c r="Q17" i="6"/>
  <c r="Q20" i="6"/>
  <c r="Q3" i="6"/>
  <c r="W19" i="6" s="1"/>
  <c r="Q7" i="6"/>
  <c r="Q11" i="6"/>
  <c r="Q14" i="6"/>
  <c r="P8" i="6"/>
  <c r="P16" i="6"/>
  <c r="P9" i="6"/>
  <c r="P17" i="6"/>
  <c r="P2" i="6"/>
  <c r="V2" i="6" s="1"/>
  <c r="P6" i="6"/>
  <c r="P10" i="6"/>
  <c r="P18" i="6"/>
  <c r="P12" i="6"/>
  <c r="P20" i="6"/>
  <c r="P5" i="6"/>
  <c r="P3" i="6"/>
  <c r="P7" i="6"/>
  <c r="P11" i="6"/>
  <c r="P19" i="6"/>
  <c r="P13" i="6"/>
  <c r="P21" i="6"/>
  <c r="P15" i="6"/>
  <c r="P4" i="6"/>
  <c r="O21" i="6"/>
  <c r="O14" i="6"/>
  <c r="O17" i="6"/>
  <c r="O2" i="6"/>
  <c r="O4" i="6"/>
  <c r="O6" i="6"/>
  <c r="O8" i="6"/>
  <c r="O10" i="6"/>
  <c r="O12" i="6"/>
  <c r="O15" i="6"/>
  <c r="O20" i="6"/>
  <c r="O13" i="6"/>
  <c r="O18" i="6"/>
  <c r="O3" i="6"/>
  <c r="O5" i="6"/>
  <c r="O7" i="6"/>
  <c r="O9" i="6"/>
  <c r="O11" i="6"/>
  <c r="O16" i="6"/>
  <c r="W2" i="6"/>
  <c r="D3" i="5"/>
  <c r="G3" i="5" s="1"/>
  <c r="D4" i="5"/>
  <c r="D5" i="5"/>
  <c r="G5" i="5" s="1"/>
  <c r="D6" i="5"/>
  <c r="G6" i="5" s="1"/>
  <c r="D7" i="5"/>
  <c r="G7" i="5" s="1"/>
  <c r="D8" i="5"/>
  <c r="D9" i="5"/>
  <c r="G9" i="5" s="1"/>
  <c r="D10" i="5"/>
  <c r="G10" i="5" s="1"/>
  <c r="D11" i="5"/>
  <c r="D12" i="5"/>
  <c r="D13" i="5"/>
  <c r="G13" i="5" s="1"/>
  <c r="D14" i="5"/>
  <c r="G14" i="5" s="1"/>
  <c r="D15" i="5"/>
  <c r="G15" i="5" s="1"/>
  <c r="D16" i="5"/>
  <c r="G16" i="5" s="1"/>
  <c r="D17" i="5"/>
  <c r="G17" i="5" s="1"/>
  <c r="D18" i="5"/>
  <c r="G18" i="5" s="1"/>
  <c r="D19" i="5"/>
  <c r="G19" i="5" s="1"/>
  <c r="D20" i="5"/>
  <c r="D21" i="5"/>
  <c r="G21" i="5" s="1"/>
  <c r="D2" i="5"/>
  <c r="G2" i="5" s="1"/>
  <c r="G11" i="5"/>
  <c r="F23" i="5"/>
  <c r="R21" i="5" s="1"/>
  <c r="E23" i="5"/>
  <c r="Q21" i="5" s="1"/>
  <c r="C23" i="5"/>
  <c r="O15" i="5" s="1"/>
  <c r="W14" i="6" l="1"/>
  <c r="S21" i="6"/>
  <c r="X14" i="6"/>
  <c r="V8" i="6"/>
  <c r="S14" i="6"/>
  <c r="R14" i="5"/>
  <c r="W11" i="6"/>
  <c r="R16" i="5"/>
  <c r="S7" i="6"/>
  <c r="V21" i="6"/>
  <c r="R23" i="6"/>
  <c r="S6" i="6"/>
  <c r="X12" i="6"/>
  <c r="S13" i="6"/>
  <c r="X20" i="6"/>
  <c r="S12" i="6"/>
  <c r="X21" i="6"/>
  <c r="X15" i="6"/>
  <c r="X10" i="6"/>
  <c r="X8" i="6"/>
  <c r="X6" i="6"/>
  <c r="X4" i="6"/>
  <c r="X2" i="6"/>
  <c r="X19" i="6"/>
  <c r="X11" i="6"/>
  <c r="X7" i="6"/>
  <c r="X3" i="6"/>
  <c r="X13" i="6"/>
  <c r="X17" i="6"/>
  <c r="X9" i="6"/>
  <c r="X5" i="6"/>
  <c r="X18" i="6"/>
  <c r="S2" i="6"/>
  <c r="X16" i="6"/>
  <c r="S8" i="6"/>
  <c r="W6" i="6"/>
  <c r="W3" i="6"/>
  <c r="W5" i="6"/>
  <c r="S10" i="6"/>
  <c r="S16" i="6"/>
  <c r="S11" i="6"/>
  <c r="S15" i="6"/>
  <c r="W12" i="6"/>
  <c r="W4" i="6"/>
  <c r="W17" i="6"/>
  <c r="W9" i="6"/>
  <c r="W20" i="6"/>
  <c r="W18" i="6"/>
  <c r="W10" i="6"/>
  <c r="W15" i="6"/>
  <c r="W7" i="6"/>
  <c r="W16" i="6"/>
  <c r="W8" i="6"/>
  <c r="W21" i="6"/>
  <c r="W13" i="6"/>
  <c r="S5" i="6"/>
  <c r="S20" i="6"/>
  <c r="Q23" i="6"/>
  <c r="V17" i="6"/>
  <c r="V18" i="6"/>
  <c r="P23" i="6"/>
  <c r="V14" i="6"/>
  <c r="V3" i="6"/>
  <c r="V19" i="6"/>
  <c r="V6" i="6"/>
  <c r="V12" i="6"/>
  <c r="V15" i="6"/>
  <c r="V7" i="6"/>
  <c r="V5" i="6"/>
  <c r="V16" i="6"/>
  <c r="V13" i="6"/>
  <c r="V10" i="6"/>
  <c r="V11" i="6"/>
  <c r="V9" i="6"/>
  <c r="V4" i="6"/>
  <c r="V20" i="6"/>
  <c r="S17" i="6"/>
  <c r="S3" i="6"/>
  <c r="S9" i="6"/>
  <c r="S18" i="6"/>
  <c r="S4" i="6"/>
  <c r="U16" i="6"/>
  <c r="U13" i="6"/>
  <c r="U21" i="6"/>
  <c r="U5" i="6"/>
  <c r="U17" i="6"/>
  <c r="U9" i="6"/>
  <c r="U4" i="6"/>
  <c r="U19" i="6"/>
  <c r="U7" i="6"/>
  <c r="U3" i="6"/>
  <c r="U8" i="6"/>
  <c r="U20" i="6"/>
  <c r="U15" i="6"/>
  <c r="Y15" i="6" s="1"/>
  <c r="U11" i="6"/>
  <c r="U12" i="6"/>
  <c r="O23" i="6"/>
  <c r="U18" i="6"/>
  <c r="U14" i="6"/>
  <c r="U10" i="6"/>
  <c r="U6" i="6"/>
  <c r="U2" i="6"/>
  <c r="R6" i="5"/>
  <c r="R8" i="5"/>
  <c r="R9" i="5"/>
  <c r="R17" i="5"/>
  <c r="R3" i="5"/>
  <c r="R11" i="5"/>
  <c r="R19" i="5"/>
  <c r="R4" i="5"/>
  <c r="R7" i="5"/>
  <c r="R12" i="5"/>
  <c r="R15" i="5"/>
  <c r="R20" i="5"/>
  <c r="R2" i="5"/>
  <c r="R5" i="5"/>
  <c r="R10" i="5"/>
  <c r="R13" i="5"/>
  <c r="R18" i="5"/>
  <c r="Q18" i="5"/>
  <c r="Q2" i="5"/>
  <c r="Q7" i="5"/>
  <c r="Q10" i="5"/>
  <c r="Q15" i="5"/>
  <c r="Q4" i="5"/>
  <c r="Q9" i="5"/>
  <c r="Q12" i="5"/>
  <c r="Q17" i="5"/>
  <c r="Q20" i="5"/>
  <c r="Q3" i="5"/>
  <c r="Q6" i="5"/>
  <c r="Q11" i="5"/>
  <c r="Q14" i="5"/>
  <c r="Q19" i="5"/>
  <c r="Q5" i="5"/>
  <c r="Q8" i="5"/>
  <c r="Q13" i="5"/>
  <c r="Q16" i="5"/>
  <c r="D23" i="5"/>
  <c r="P13" i="5" s="1"/>
  <c r="P20" i="5"/>
  <c r="P4" i="5"/>
  <c r="P19" i="5"/>
  <c r="O6" i="5"/>
  <c r="O12" i="5"/>
  <c r="O17" i="5"/>
  <c r="O19" i="5"/>
  <c r="O16" i="5"/>
  <c r="O18" i="5"/>
  <c r="O21" i="5"/>
  <c r="O4" i="5"/>
  <c r="O20" i="5"/>
  <c r="O2" i="5"/>
  <c r="O8" i="5"/>
  <c r="O10" i="5"/>
  <c r="O14" i="5"/>
  <c r="O3" i="5"/>
  <c r="O5" i="5"/>
  <c r="O7" i="5"/>
  <c r="O9" i="5"/>
  <c r="O11" i="5"/>
  <c r="O13" i="5"/>
  <c r="P16" i="5"/>
  <c r="P17" i="5"/>
  <c r="P2" i="5"/>
  <c r="P3" i="5"/>
  <c r="P6" i="5"/>
  <c r="P7" i="5"/>
  <c r="P10" i="5"/>
  <c r="P11" i="5"/>
  <c r="P14" i="5"/>
  <c r="P15" i="5"/>
  <c r="S15" i="5" s="1"/>
  <c r="P21" i="5"/>
  <c r="G4" i="5"/>
  <c r="G8" i="5"/>
  <c r="G12" i="5"/>
  <c r="G20" i="5"/>
  <c r="P18" i="5"/>
  <c r="P5" i="5"/>
  <c r="P9" i="5"/>
  <c r="X2" i="5"/>
  <c r="W3" i="5"/>
  <c r="P12" i="5" l="1"/>
  <c r="Y6" i="6"/>
  <c r="W6" i="5"/>
  <c r="X4" i="5"/>
  <c r="X16" i="5"/>
  <c r="W2" i="5"/>
  <c r="P8" i="5"/>
  <c r="V16" i="5" s="1"/>
  <c r="W14" i="5"/>
  <c r="Y4" i="6"/>
  <c r="Y13" i="6"/>
  <c r="Y2" i="6"/>
  <c r="Y19" i="6"/>
  <c r="Y5" i="6"/>
  <c r="Y3" i="6"/>
  <c r="Y18" i="6"/>
  <c r="Y17" i="6"/>
  <c r="Y16" i="6"/>
  <c r="Y7" i="6"/>
  <c r="Y20" i="6"/>
  <c r="Y10" i="6"/>
  <c r="Y8" i="6"/>
  <c r="Y21" i="6"/>
  <c r="Y12" i="6"/>
  <c r="Y14" i="6"/>
  <c r="Y11" i="6"/>
  <c r="Y9" i="6"/>
  <c r="X12" i="5"/>
  <c r="X8" i="5"/>
  <c r="X10" i="5"/>
  <c r="X18" i="5"/>
  <c r="R23" i="5"/>
  <c r="X20" i="5"/>
  <c r="X15" i="5"/>
  <c r="X7" i="5"/>
  <c r="X19" i="5"/>
  <c r="X11" i="5"/>
  <c r="X21" i="5"/>
  <c r="X17" i="5"/>
  <c r="X9" i="5"/>
  <c r="X3" i="5"/>
  <c r="X13" i="5"/>
  <c r="X5" i="5"/>
  <c r="X14" i="5"/>
  <c r="X6" i="5"/>
  <c r="W17" i="5"/>
  <c r="W8" i="5"/>
  <c r="W9" i="5"/>
  <c r="S19" i="5"/>
  <c r="W15" i="5"/>
  <c r="W7" i="5"/>
  <c r="W20" i="5"/>
  <c r="W12" i="5"/>
  <c r="W4" i="5"/>
  <c r="W21" i="5"/>
  <c r="W13" i="5"/>
  <c r="W5" i="5"/>
  <c r="W18" i="5"/>
  <c r="W10" i="5"/>
  <c r="S13" i="5"/>
  <c r="W19" i="5"/>
  <c r="W11" i="5"/>
  <c r="W16" i="5"/>
  <c r="Q23" i="5"/>
  <c r="V12" i="5"/>
  <c r="V17" i="5"/>
  <c r="V9" i="5"/>
  <c r="P23" i="5"/>
  <c r="V8" i="5"/>
  <c r="V7" i="5"/>
  <c r="V20" i="5"/>
  <c r="S10" i="5"/>
  <c r="S4" i="5"/>
  <c r="V15" i="5"/>
  <c r="V19" i="5"/>
  <c r="V6" i="5"/>
  <c r="V3" i="5"/>
  <c r="S7" i="5"/>
  <c r="V14" i="5"/>
  <c r="V4" i="5"/>
  <c r="V11" i="5"/>
  <c r="V18" i="5"/>
  <c r="S8" i="5"/>
  <c r="S21" i="5"/>
  <c r="S17" i="5"/>
  <c r="S5" i="5"/>
  <c r="S11" i="5"/>
  <c r="S3" i="5"/>
  <c r="S2" i="5"/>
  <c r="S18" i="5"/>
  <c r="S12" i="5"/>
  <c r="V10" i="5"/>
  <c r="V2" i="5"/>
  <c r="V13" i="5"/>
  <c r="V5" i="5"/>
  <c r="S9" i="5"/>
  <c r="S14" i="5"/>
  <c r="S20" i="5"/>
  <c r="S16" i="5"/>
  <c r="S6" i="5"/>
  <c r="U18" i="5"/>
  <c r="U14" i="5"/>
  <c r="U10" i="5"/>
  <c r="U6" i="5"/>
  <c r="U2" i="5"/>
  <c r="U16" i="5"/>
  <c r="U12" i="5"/>
  <c r="U8" i="5"/>
  <c r="U4" i="5"/>
  <c r="O23" i="5"/>
  <c r="U20" i="5"/>
  <c r="U17" i="5"/>
  <c r="U15" i="5"/>
  <c r="U7" i="5"/>
  <c r="U5" i="5"/>
  <c r="U13" i="5"/>
  <c r="U11" i="5"/>
  <c r="U9" i="5"/>
  <c r="U3" i="5"/>
  <c r="U21" i="5"/>
  <c r="U19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" i="4"/>
  <c r="V21" i="5" l="1"/>
  <c r="Y2" i="5"/>
  <c r="Y17" i="5"/>
  <c r="Y8" i="5"/>
  <c r="Y6" i="5"/>
  <c r="Y13" i="5"/>
  <c r="Y3" i="5"/>
  <c r="Y12" i="5"/>
  <c r="Y9" i="5"/>
  <c r="Y20" i="5"/>
  <c r="Y7" i="5"/>
  <c r="Y16" i="5"/>
  <c r="Y11" i="5"/>
  <c r="Y15" i="5"/>
  <c r="Y18" i="5"/>
  <c r="Y21" i="5"/>
  <c r="Y5" i="5"/>
  <c r="Y14" i="5"/>
  <c r="Y19" i="5"/>
  <c r="Y4" i="5"/>
  <c r="Y10" i="5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F23" i="4" l="1"/>
  <c r="R20" i="4" s="1"/>
  <c r="E23" i="4"/>
  <c r="Q21" i="4" s="1"/>
  <c r="D23" i="4"/>
  <c r="P21" i="4" s="1"/>
  <c r="C23" i="4"/>
  <c r="O21" i="4" s="1"/>
  <c r="R7" i="3"/>
  <c r="F23" i="3"/>
  <c r="R18" i="3" s="1"/>
  <c r="E23" i="3"/>
  <c r="Q19" i="3" s="1"/>
  <c r="C23" i="3"/>
  <c r="O21" i="3" s="1"/>
  <c r="Q8" i="3" l="1"/>
  <c r="Q16" i="3"/>
  <c r="R3" i="3"/>
  <c r="R11" i="3"/>
  <c r="R19" i="3"/>
  <c r="R15" i="3"/>
  <c r="Q4" i="3"/>
  <c r="Q12" i="3"/>
  <c r="Q20" i="3"/>
  <c r="R4" i="3"/>
  <c r="R8" i="3"/>
  <c r="R12" i="3"/>
  <c r="R16" i="3"/>
  <c r="R20" i="3"/>
  <c r="Q5" i="3"/>
  <c r="Q9" i="3"/>
  <c r="Q13" i="3"/>
  <c r="Q17" i="3"/>
  <c r="Q21" i="3"/>
  <c r="O2" i="3"/>
  <c r="U3" i="3" s="1"/>
  <c r="O6" i="3"/>
  <c r="O10" i="3"/>
  <c r="O3" i="3"/>
  <c r="O7" i="3"/>
  <c r="O19" i="3"/>
  <c r="Q2" i="3"/>
  <c r="O4" i="3"/>
  <c r="R5" i="3"/>
  <c r="Q6" i="3"/>
  <c r="O8" i="3"/>
  <c r="R9" i="3"/>
  <c r="Q10" i="3"/>
  <c r="O12" i="3"/>
  <c r="R13" i="3"/>
  <c r="Q14" i="3"/>
  <c r="O16" i="3"/>
  <c r="R17" i="3"/>
  <c r="Q18" i="3"/>
  <c r="O20" i="3"/>
  <c r="R21" i="3"/>
  <c r="O14" i="3"/>
  <c r="O18" i="3"/>
  <c r="O11" i="3"/>
  <c r="O15" i="3"/>
  <c r="R2" i="3"/>
  <c r="Q3" i="3"/>
  <c r="O5" i="3"/>
  <c r="R6" i="3"/>
  <c r="Q7" i="3"/>
  <c r="O9" i="3"/>
  <c r="R10" i="3"/>
  <c r="Q11" i="3"/>
  <c r="O13" i="3"/>
  <c r="R14" i="3"/>
  <c r="Q15" i="3"/>
  <c r="O17" i="3"/>
  <c r="R16" i="4"/>
  <c r="R2" i="4"/>
  <c r="R10" i="4"/>
  <c r="R3" i="4"/>
  <c r="R11" i="4"/>
  <c r="R19" i="4"/>
  <c r="R8" i="4"/>
  <c r="R18" i="4"/>
  <c r="R5" i="4"/>
  <c r="R13" i="4"/>
  <c r="R21" i="4"/>
  <c r="S21" i="4" s="1"/>
  <c r="R6" i="4"/>
  <c r="R9" i="4"/>
  <c r="R14" i="4"/>
  <c r="R17" i="4"/>
  <c r="R4" i="4"/>
  <c r="R7" i="4"/>
  <c r="R12" i="4"/>
  <c r="R15" i="4"/>
  <c r="Q2" i="4"/>
  <c r="W3" i="4" s="1"/>
  <c r="Q7" i="4"/>
  <c r="Q10" i="4"/>
  <c r="Q15" i="4"/>
  <c r="Q18" i="4"/>
  <c r="Q4" i="4"/>
  <c r="Q9" i="4"/>
  <c r="Q12" i="4"/>
  <c r="Q17" i="4"/>
  <c r="Q20" i="4"/>
  <c r="Q3" i="4"/>
  <c r="Q6" i="4"/>
  <c r="Q11" i="4"/>
  <c r="Q14" i="4"/>
  <c r="Q19" i="4"/>
  <c r="Q5" i="4"/>
  <c r="Q8" i="4"/>
  <c r="Q13" i="4"/>
  <c r="Q16" i="4"/>
  <c r="P6" i="4"/>
  <c r="P15" i="4"/>
  <c r="P9" i="4"/>
  <c r="P16" i="4"/>
  <c r="P2" i="4"/>
  <c r="P3" i="4"/>
  <c r="P10" i="4"/>
  <c r="P11" i="4"/>
  <c r="P18" i="4"/>
  <c r="P19" i="4"/>
  <c r="P7" i="4"/>
  <c r="P14" i="4"/>
  <c r="P8" i="4"/>
  <c r="P17" i="4"/>
  <c r="P4" i="4"/>
  <c r="P5" i="4"/>
  <c r="P12" i="4"/>
  <c r="P13" i="4"/>
  <c r="P20" i="4"/>
  <c r="O19" i="4"/>
  <c r="O7" i="4"/>
  <c r="O3" i="4"/>
  <c r="O14" i="4"/>
  <c r="O12" i="4"/>
  <c r="O16" i="4"/>
  <c r="O5" i="4"/>
  <c r="O9" i="4"/>
  <c r="O17" i="4"/>
  <c r="O10" i="4"/>
  <c r="O13" i="4"/>
  <c r="O15" i="4"/>
  <c r="O20" i="4"/>
  <c r="O2" i="4"/>
  <c r="U2" i="4" s="1"/>
  <c r="O4" i="4"/>
  <c r="O6" i="4"/>
  <c r="O8" i="4"/>
  <c r="O11" i="4"/>
  <c r="O18" i="4"/>
  <c r="X4" i="3"/>
  <c r="U4" i="3"/>
  <c r="U2" i="3" l="1"/>
  <c r="U18" i="3"/>
  <c r="W8" i="4"/>
  <c r="X8" i="3"/>
  <c r="Q23" i="3"/>
  <c r="U14" i="3"/>
  <c r="U17" i="3"/>
  <c r="U11" i="3"/>
  <c r="U5" i="3"/>
  <c r="S13" i="4"/>
  <c r="W8" i="3"/>
  <c r="U10" i="3"/>
  <c r="X12" i="3"/>
  <c r="U6" i="3"/>
  <c r="X9" i="4"/>
  <c r="R23" i="3"/>
  <c r="W20" i="3"/>
  <c r="W16" i="3"/>
  <c r="W21" i="3"/>
  <c r="W13" i="3"/>
  <c r="W5" i="3"/>
  <c r="X16" i="3"/>
  <c r="O23" i="3"/>
  <c r="W14" i="3"/>
  <c r="W4" i="3"/>
  <c r="U20" i="3"/>
  <c r="U16" i="3"/>
  <c r="U12" i="3"/>
  <c r="U8" i="3"/>
  <c r="U13" i="3"/>
  <c r="U7" i="3"/>
  <c r="X7" i="4"/>
  <c r="X4" i="4"/>
  <c r="U21" i="3"/>
  <c r="W6" i="3"/>
  <c r="W17" i="3"/>
  <c r="W9" i="3"/>
  <c r="U9" i="3"/>
  <c r="W16" i="4"/>
  <c r="X20" i="3"/>
  <c r="X21" i="3"/>
  <c r="X17" i="3"/>
  <c r="X13" i="3"/>
  <c r="X9" i="3"/>
  <c r="X5" i="3"/>
  <c r="X7" i="3"/>
  <c r="X3" i="3"/>
  <c r="X19" i="3"/>
  <c r="X15" i="3"/>
  <c r="X11" i="3"/>
  <c r="U19" i="3"/>
  <c r="W18" i="3"/>
  <c r="W10" i="3"/>
  <c r="W2" i="3"/>
  <c r="W19" i="3"/>
  <c r="W15" i="3"/>
  <c r="W11" i="3"/>
  <c r="W7" i="3"/>
  <c r="W3" i="3"/>
  <c r="X18" i="3"/>
  <c r="X14" i="3"/>
  <c r="X10" i="3"/>
  <c r="X6" i="3"/>
  <c r="X2" i="3"/>
  <c r="W12" i="3"/>
  <c r="X2" i="4"/>
  <c r="U15" i="3"/>
  <c r="X16" i="4"/>
  <c r="X15" i="4"/>
  <c r="X10" i="4"/>
  <c r="X5" i="4"/>
  <c r="X17" i="4"/>
  <c r="X8" i="4"/>
  <c r="X19" i="4"/>
  <c r="X3" i="4"/>
  <c r="X6" i="4"/>
  <c r="S2" i="4"/>
  <c r="X11" i="4"/>
  <c r="R23" i="4"/>
  <c r="X21" i="4"/>
  <c r="X14" i="4"/>
  <c r="X13" i="4"/>
  <c r="X20" i="4"/>
  <c r="X12" i="4"/>
  <c r="X18" i="4"/>
  <c r="S9" i="4"/>
  <c r="W19" i="4"/>
  <c r="W11" i="4"/>
  <c r="W9" i="4"/>
  <c r="W14" i="4"/>
  <c r="W6" i="4"/>
  <c r="W17" i="4"/>
  <c r="W20" i="4"/>
  <c r="Q23" i="4"/>
  <c r="W12" i="4"/>
  <c r="W4" i="4"/>
  <c r="W15" i="4"/>
  <c r="W7" i="4"/>
  <c r="S8" i="4"/>
  <c r="S20" i="4"/>
  <c r="W18" i="4"/>
  <c r="W10" i="4"/>
  <c r="W21" i="4"/>
  <c r="W13" i="4"/>
  <c r="W5" i="4"/>
  <c r="W2" i="4"/>
  <c r="S14" i="4"/>
  <c r="S17" i="4"/>
  <c r="S12" i="4"/>
  <c r="S19" i="4"/>
  <c r="S6" i="4"/>
  <c r="S15" i="4"/>
  <c r="S3" i="4"/>
  <c r="S18" i="4"/>
  <c r="S4" i="4"/>
  <c r="S5" i="4"/>
  <c r="S11" i="4"/>
  <c r="S10" i="4"/>
  <c r="S16" i="4"/>
  <c r="S7" i="4"/>
  <c r="V15" i="4"/>
  <c r="V14" i="4"/>
  <c r="V7" i="4"/>
  <c r="V6" i="4"/>
  <c r="P23" i="4"/>
  <c r="V18" i="4"/>
  <c r="V11" i="4"/>
  <c r="V2" i="4"/>
  <c r="V17" i="4"/>
  <c r="V8" i="4"/>
  <c r="V21" i="4"/>
  <c r="V20" i="4"/>
  <c r="V13" i="4"/>
  <c r="V12" i="4"/>
  <c r="V5" i="4"/>
  <c r="V4" i="4"/>
  <c r="V19" i="4"/>
  <c r="V10" i="4"/>
  <c r="V3" i="4"/>
  <c r="V16" i="4"/>
  <c r="V9" i="4"/>
  <c r="U18" i="4"/>
  <c r="U11" i="4"/>
  <c r="U15" i="4"/>
  <c r="U19" i="4"/>
  <c r="U6" i="4"/>
  <c r="U13" i="4"/>
  <c r="U17" i="4"/>
  <c r="U9" i="4"/>
  <c r="Y9" i="4" s="1"/>
  <c r="U10" i="4"/>
  <c r="Y10" i="4" s="1"/>
  <c r="U14" i="4"/>
  <c r="U20" i="4"/>
  <c r="U16" i="4"/>
  <c r="U12" i="4"/>
  <c r="U8" i="4"/>
  <c r="U4" i="4"/>
  <c r="U21" i="4"/>
  <c r="O23" i="4"/>
  <c r="U7" i="4"/>
  <c r="U5" i="4"/>
  <c r="U3" i="4"/>
  <c r="Y19" i="4" l="1"/>
  <c r="Y4" i="4"/>
  <c r="Y8" i="4"/>
  <c r="Y7" i="4"/>
  <c r="Y14" i="4"/>
  <c r="Y11" i="4"/>
  <c r="Y18" i="4"/>
  <c r="Y12" i="4"/>
  <c r="Y5" i="4"/>
  <c r="Y20" i="4"/>
  <c r="Y2" i="4"/>
  <c r="Y17" i="4"/>
  <c r="Y15" i="4"/>
  <c r="Y13" i="4"/>
  <c r="Y6" i="4"/>
  <c r="Y3" i="4"/>
  <c r="Y21" i="4"/>
  <c r="Y16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" i="3"/>
  <c r="D23" i="3" l="1"/>
  <c r="P2" i="3"/>
  <c r="P14" i="3"/>
  <c r="S14" i="3" s="1"/>
  <c r="P6" i="3"/>
  <c r="S6" i="3" s="1"/>
  <c r="P21" i="3"/>
  <c r="S21" i="3" s="1"/>
  <c r="P13" i="3"/>
  <c r="S13" i="3" s="1"/>
  <c r="P5" i="3"/>
  <c r="S5" i="3" s="1"/>
  <c r="P20" i="3"/>
  <c r="S20" i="3" s="1"/>
  <c r="P12" i="3"/>
  <c r="S12" i="3" s="1"/>
  <c r="P8" i="3"/>
  <c r="S8" i="3" s="1"/>
  <c r="P4" i="3"/>
  <c r="S4" i="3" s="1"/>
  <c r="P18" i="3"/>
  <c r="S18" i="3" s="1"/>
  <c r="P10" i="3"/>
  <c r="S10" i="3" s="1"/>
  <c r="P17" i="3"/>
  <c r="S17" i="3" s="1"/>
  <c r="P9" i="3"/>
  <c r="S9" i="3" s="1"/>
  <c r="P16" i="3"/>
  <c r="S16" i="3" s="1"/>
  <c r="P19" i="3"/>
  <c r="S19" i="3" s="1"/>
  <c r="P15" i="3"/>
  <c r="S15" i="3" s="1"/>
  <c r="P11" i="3"/>
  <c r="S11" i="3" s="1"/>
  <c r="P7" i="3"/>
  <c r="S7" i="3" s="1"/>
  <c r="P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R2" i="2"/>
  <c r="E23" i="2"/>
  <c r="Q5" i="2" s="1"/>
  <c r="F23" i="2"/>
  <c r="R4" i="2" s="1"/>
  <c r="C23" i="2"/>
  <c r="O21" i="2" s="1"/>
  <c r="R5" i="2" l="1"/>
  <c r="R6" i="2"/>
  <c r="Q2" i="2"/>
  <c r="O4" i="2"/>
  <c r="O5" i="2"/>
  <c r="Q8" i="2"/>
  <c r="Q10" i="2"/>
  <c r="Q12" i="2"/>
  <c r="Q14" i="2"/>
  <c r="Q16" i="2"/>
  <c r="Q18" i="2"/>
  <c r="Q20" i="2"/>
  <c r="O2" i="2"/>
  <c r="R3" i="2"/>
  <c r="Q4" i="2"/>
  <c r="O6" i="2"/>
  <c r="R7" i="2"/>
  <c r="R8" i="2"/>
  <c r="R9" i="2"/>
  <c r="R10" i="2"/>
  <c r="X11" i="2" s="1"/>
  <c r="R11" i="2"/>
  <c r="R12" i="2"/>
  <c r="R13" i="2"/>
  <c r="R14" i="2"/>
  <c r="R15" i="2"/>
  <c r="R16" i="2"/>
  <c r="R17" i="2"/>
  <c r="R18" i="2"/>
  <c r="R19" i="2"/>
  <c r="R20" i="2"/>
  <c r="R21" i="2"/>
  <c r="V10" i="3"/>
  <c r="Y10" i="3" s="1"/>
  <c r="V6" i="3"/>
  <c r="Y6" i="3" s="1"/>
  <c r="V2" i="3"/>
  <c r="Y2" i="3" s="1"/>
  <c r="V20" i="3"/>
  <c r="Y20" i="3" s="1"/>
  <c r="V16" i="3"/>
  <c r="Y16" i="3" s="1"/>
  <c r="V12" i="3"/>
  <c r="Y12" i="3" s="1"/>
  <c r="V8" i="3"/>
  <c r="Y8" i="3" s="1"/>
  <c r="V4" i="3"/>
  <c r="Y4" i="3" s="1"/>
  <c r="V18" i="3"/>
  <c r="Y18" i="3" s="1"/>
  <c r="V14" i="3"/>
  <c r="Y14" i="3" s="1"/>
  <c r="V21" i="3"/>
  <c r="Y21" i="3" s="1"/>
  <c r="V9" i="3"/>
  <c r="Y9" i="3" s="1"/>
  <c r="V17" i="3"/>
  <c r="Y17" i="3" s="1"/>
  <c r="V3" i="3"/>
  <c r="Y3" i="3" s="1"/>
  <c r="V7" i="3"/>
  <c r="Y7" i="3" s="1"/>
  <c r="V11" i="3"/>
  <c r="Y11" i="3" s="1"/>
  <c r="V15" i="3"/>
  <c r="Y15" i="3" s="1"/>
  <c r="V19" i="3"/>
  <c r="Y19" i="3" s="1"/>
  <c r="S2" i="3"/>
  <c r="V5" i="3"/>
  <c r="Y5" i="3" s="1"/>
  <c r="V13" i="3"/>
  <c r="Y13" i="3" s="1"/>
  <c r="Q6" i="2"/>
  <c r="Q3" i="2"/>
  <c r="X5" i="2"/>
  <c r="Q7" i="2"/>
  <c r="Q9" i="2"/>
  <c r="Q11" i="2"/>
  <c r="Q13" i="2"/>
  <c r="Q15" i="2"/>
  <c r="Q17" i="2"/>
  <c r="Q19" i="2"/>
  <c r="Q21" i="2"/>
  <c r="O3" i="2"/>
  <c r="U11" i="2" s="1"/>
  <c r="X3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P23" i="3"/>
  <c r="S3" i="3"/>
  <c r="X2" i="2"/>
  <c r="X4" i="2"/>
  <c r="X6" i="2"/>
  <c r="U2" i="2"/>
  <c r="W3" i="2"/>
  <c r="W5" i="2"/>
  <c r="U10" i="2"/>
  <c r="W2" i="2"/>
  <c r="W18" i="2" l="1"/>
  <c r="X15" i="2"/>
  <c r="U3" i="2"/>
  <c r="U6" i="2"/>
  <c r="X8" i="2"/>
  <c r="U15" i="2"/>
  <c r="W9" i="2"/>
  <c r="X10" i="2"/>
  <c r="X19" i="2"/>
  <c r="U18" i="2"/>
  <c r="W8" i="2"/>
  <c r="X12" i="2"/>
  <c r="W4" i="2"/>
  <c r="X7" i="2"/>
  <c r="U14" i="2"/>
  <c r="U19" i="2"/>
  <c r="W10" i="2"/>
  <c r="W21" i="2"/>
  <c r="W13" i="2"/>
  <c r="X18" i="2"/>
  <c r="X14" i="2"/>
  <c r="U13" i="2"/>
  <c r="R23" i="2"/>
  <c r="W16" i="2"/>
  <c r="X17" i="2"/>
  <c r="X13" i="2"/>
  <c r="X9" i="2"/>
  <c r="U20" i="2"/>
  <c r="U16" i="2"/>
  <c r="U12" i="2"/>
  <c r="U8" i="2"/>
  <c r="U4" i="2"/>
  <c r="W12" i="2"/>
  <c r="U5" i="2"/>
  <c r="W20" i="2"/>
  <c r="X21" i="2"/>
  <c r="U17" i="2"/>
  <c r="W17" i="2"/>
  <c r="U7" i="2"/>
  <c r="W6" i="2"/>
  <c r="W14" i="2"/>
  <c r="W19" i="2"/>
  <c r="W15" i="2"/>
  <c r="W11" i="2"/>
  <c r="W7" i="2"/>
  <c r="X20" i="2"/>
  <c r="X16" i="2"/>
  <c r="Q23" i="2"/>
  <c r="U9" i="2"/>
  <c r="U21" i="2"/>
  <c r="O23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" i="2"/>
  <c r="G15" i="2" l="1"/>
  <c r="G7" i="2"/>
  <c r="D23" i="2"/>
  <c r="P2" i="2" s="1"/>
  <c r="G14" i="2"/>
  <c r="G6" i="2"/>
  <c r="G17" i="2"/>
  <c r="G9" i="2"/>
  <c r="G19" i="2"/>
  <c r="G11" i="2"/>
  <c r="G3" i="2"/>
  <c r="G18" i="2"/>
  <c r="G10" i="2"/>
  <c r="G21" i="2"/>
  <c r="G13" i="2"/>
  <c r="P13" i="2"/>
  <c r="S13" i="2" s="1"/>
  <c r="G5" i="2"/>
  <c r="G20" i="2"/>
  <c r="G16" i="2"/>
  <c r="G12" i="2"/>
  <c r="G8" i="2"/>
  <c r="G4" i="2"/>
  <c r="G2" i="2"/>
  <c r="P11" i="2" l="1"/>
  <c r="S11" i="2" s="1"/>
  <c r="P4" i="2"/>
  <c r="S4" i="2" s="1"/>
  <c r="P21" i="2"/>
  <c r="S21" i="2" s="1"/>
  <c r="P20" i="2"/>
  <c r="S20" i="2" s="1"/>
  <c r="P10" i="2"/>
  <c r="S10" i="2" s="1"/>
  <c r="P9" i="2"/>
  <c r="S9" i="2" s="1"/>
  <c r="P7" i="2"/>
  <c r="S7" i="2" s="1"/>
  <c r="P12" i="2"/>
  <c r="S12" i="2" s="1"/>
  <c r="P5" i="2"/>
  <c r="S5" i="2" s="1"/>
  <c r="P3" i="2"/>
  <c r="P19" i="2"/>
  <c r="S19" i="2" s="1"/>
  <c r="P17" i="2"/>
  <c r="S17" i="2" s="1"/>
  <c r="P14" i="2"/>
  <c r="S14" i="2" s="1"/>
  <c r="V4" i="2"/>
  <c r="Y4" i="2" s="1"/>
  <c r="V2" i="2"/>
  <c r="Y2" i="2" s="1"/>
  <c r="V3" i="2"/>
  <c r="Y3" i="2" s="1"/>
  <c r="S2" i="2"/>
  <c r="P15" i="2"/>
  <c r="S15" i="2" s="1"/>
  <c r="S3" i="2"/>
  <c r="G23" i="2"/>
  <c r="P8" i="2"/>
  <c r="S8" i="2" s="1"/>
  <c r="P16" i="2"/>
  <c r="S16" i="2" s="1"/>
  <c r="P18" i="2"/>
  <c r="S18" i="2" s="1"/>
  <c r="P6" i="2"/>
  <c r="S6" i="2" s="1"/>
  <c r="C23" i="8"/>
  <c r="J5" i="8" s="1"/>
  <c r="D23" i="8"/>
  <c r="K6" i="8" s="1"/>
  <c r="E23" i="8"/>
  <c r="L3" i="8" s="1"/>
  <c r="F23" i="8"/>
  <c r="M4" i="8" s="1"/>
  <c r="G23" i="8"/>
  <c r="N3" i="8" s="1"/>
  <c r="H23" i="8"/>
  <c r="B23" i="8"/>
  <c r="I7" i="8" s="1"/>
  <c r="E23" i="1"/>
  <c r="Q4" i="1" s="1"/>
  <c r="F23" i="1"/>
  <c r="R3" i="1" s="1"/>
  <c r="C23" i="1"/>
  <c r="O3" i="1" s="1"/>
  <c r="V5" i="2" l="1"/>
  <c r="Y5" i="2" s="1"/>
  <c r="V10" i="2"/>
  <c r="Y10" i="2" s="1"/>
  <c r="I11" i="8"/>
  <c r="I3" i="8"/>
  <c r="V14" i="2"/>
  <c r="Y14" i="2" s="1"/>
  <c r="I16" i="8"/>
  <c r="V9" i="2"/>
  <c r="Y9" i="2" s="1"/>
  <c r="I15" i="8"/>
  <c r="I5" i="8"/>
  <c r="I2" i="8"/>
  <c r="I19" i="8"/>
  <c r="V15" i="2"/>
  <c r="Y15" i="2" s="1"/>
  <c r="V8" i="2"/>
  <c r="Y8" i="2" s="1"/>
  <c r="I8" i="8"/>
  <c r="V7" i="2"/>
  <c r="Y7" i="2" s="1"/>
  <c r="I20" i="8"/>
  <c r="I12" i="8"/>
  <c r="I4" i="8"/>
  <c r="O2" i="1"/>
  <c r="O14" i="1"/>
  <c r="O6" i="1"/>
  <c r="O17" i="1"/>
  <c r="O9" i="1"/>
  <c r="V20" i="2"/>
  <c r="Y20" i="2" s="1"/>
  <c r="P23" i="2"/>
  <c r="O20" i="1"/>
  <c r="O16" i="1"/>
  <c r="O12" i="1"/>
  <c r="O8" i="1"/>
  <c r="O4" i="1"/>
  <c r="I18" i="8"/>
  <c r="I14" i="8"/>
  <c r="I10" i="8"/>
  <c r="I6" i="8"/>
  <c r="L10" i="8"/>
  <c r="V17" i="2"/>
  <c r="Y17" i="2" s="1"/>
  <c r="S23" i="2"/>
  <c r="V16" i="2"/>
  <c r="Y16" i="2" s="1"/>
  <c r="V6" i="2"/>
  <c r="Y6" i="2" s="1"/>
  <c r="O18" i="1"/>
  <c r="O10" i="1"/>
  <c r="O21" i="1"/>
  <c r="O13" i="1"/>
  <c r="O5" i="1"/>
  <c r="V21" i="2"/>
  <c r="Y21" i="2" s="1"/>
  <c r="O19" i="1"/>
  <c r="O15" i="1"/>
  <c r="O11" i="1"/>
  <c r="O7" i="1"/>
  <c r="I21" i="8"/>
  <c r="I17" i="8"/>
  <c r="I13" i="8"/>
  <c r="I9" i="8"/>
  <c r="V11" i="2"/>
  <c r="Y11" i="2" s="1"/>
  <c r="V13" i="2"/>
  <c r="Y13" i="2" s="1"/>
  <c r="V19" i="2"/>
  <c r="Y19" i="2" s="1"/>
  <c r="V18" i="2"/>
  <c r="Y18" i="2" s="1"/>
  <c r="V12" i="2"/>
  <c r="Y12" i="2" s="1"/>
  <c r="N14" i="8"/>
  <c r="N21" i="8"/>
  <c r="N13" i="8"/>
  <c r="N18" i="8"/>
  <c r="N10" i="8"/>
  <c r="N17" i="8"/>
  <c r="N6" i="8"/>
  <c r="N9" i="8"/>
  <c r="N5" i="8"/>
  <c r="N20" i="8"/>
  <c r="N16" i="8"/>
  <c r="N12" i="8"/>
  <c r="N8" i="8"/>
  <c r="N4" i="8"/>
  <c r="N2" i="8"/>
  <c r="N19" i="8"/>
  <c r="N15" i="8"/>
  <c r="N11" i="8"/>
  <c r="N7" i="8"/>
  <c r="M19" i="8"/>
  <c r="M3" i="8"/>
  <c r="M11" i="8"/>
  <c r="M18" i="8"/>
  <c r="M10" i="8"/>
  <c r="M15" i="8"/>
  <c r="M7" i="8"/>
  <c r="M14" i="8"/>
  <c r="M6" i="8"/>
  <c r="M21" i="8"/>
  <c r="M17" i="8"/>
  <c r="M13" i="8"/>
  <c r="M9" i="8"/>
  <c r="M5" i="8"/>
  <c r="M2" i="8"/>
  <c r="M20" i="8"/>
  <c r="M16" i="8"/>
  <c r="M12" i="8"/>
  <c r="M8" i="8"/>
  <c r="L5" i="8"/>
  <c r="L21" i="8"/>
  <c r="L16" i="8"/>
  <c r="L2" i="8"/>
  <c r="S8" i="8" s="1"/>
  <c r="L20" i="8"/>
  <c r="L14" i="8"/>
  <c r="L9" i="8"/>
  <c r="L4" i="8"/>
  <c r="L18" i="8"/>
  <c r="L13" i="8"/>
  <c r="L8" i="8"/>
  <c r="L17" i="8"/>
  <c r="L12" i="8"/>
  <c r="L6" i="8"/>
  <c r="L19" i="8"/>
  <c r="L15" i="8"/>
  <c r="L11" i="8"/>
  <c r="L7" i="8"/>
  <c r="K16" i="8"/>
  <c r="K13" i="8"/>
  <c r="K4" i="8"/>
  <c r="K20" i="8"/>
  <c r="K8" i="8"/>
  <c r="K5" i="8"/>
  <c r="K2" i="8"/>
  <c r="R2" i="8" s="1"/>
  <c r="K21" i="8"/>
  <c r="K12" i="8"/>
  <c r="K17" i="8"/>
  <c r="K9" i="8"/>
  <c r="K19" i="8"/>
  <c r="K15" i="8"/>
  <c r="K11" i="8"/>
  <c r="K7" i="8"/>
  <c r="K3" i="8"/>
  <c r="K18" i="8"/>
  <c r="K14" i="8"/>
  <c r="K10" i="8"/>
  <c r="J20" i="8"/>
  <c r="J16" i="8"/>
  <c r="J12" i="8"/>
  <c r="J8" i="8"/>
  <c r="J4" i="8"/>
  <c r="J19" i="8"/>
  <c r="J15" i="8"/>
  <c r="J11" i="8"/>
  <c r="J7" i="8"/>
  <c r="J3" i="8"/>
  <c r="J2" i="8"/>
  <c r="J18" i="8"/>
  <c r="J14" i="8"/>
  <c r="J10" i="8"/>
  <c r="J6" i="8"/>
  <c r="J21" i="8"/>
  <c r="J17" i="8"/>
  <c r="J13" i="8"/>
  <c r="J9" i="8"/>
  <c r="R2" i="1"/>
  <c r="R16" i="1"/>
  <c r="R8" i="1"/>
  <c r="R14" i="1"/>
  <c r="R6" i="1"/>
  <c r="R20" i="1"/>
  <c r="R12" i="1"/>
  <c r="R4" i="1"/>
  <c r="R18" i="1"/>
  <c r="R10" i="1"/>
  <c r="Q19" i="1"/>
  <c r="Q15" i="1"/>
  <c r="Q11" i="1"/>
  <c r="Q7" i="1"/>
  <c r="Q3" i="1"/>
  <c r="Q2" i="1"/>
  <c r="Q18" i="1"/>
  <c r="Q14" i="1"/>
  <c r="Q10" i="1"/>
  <c r="Q6" i="1"/>
  <c r="R21" i="1"/>
  <c r="R17" i="1"/>
  <c r="R13" i="1"/>
  <c r="R9" i="1"/>
  <c r="R5" i="1"/>
  <c r="Q21" i="1"/>
  <c r="Q17" i="1"/>
  <c r="Q13" i="1"/>
  <c r="Q9" i="1"/>
  <c r="Q5" i="1"/>
  <c r="X4" i="1"/>
  <c r="Q20" i="1"/>
  <c r="Q16" i="1"/>
  <c r="Q12" i="1"/>
  <c r="Q8" i="1"/>
  <c r="R19" i="1"/>
  <c r="R15" i="1"/>
  <c r="R11" i="1"/>
  <c r="R7" i="1"/>
  <c r="D3" i="1"/>
  <c r="G3" i="1" s="1"/>
  <c r="D4" i="1"/>
  <c r="G4" i="1" s="1"/>
  <c r="D5" i="1"/>
  <c r="G5" i="1" s="1"/>
  <c r="D6" i="1"/>
  <c r="D7" i="1"/>
  <c r="G7" i="1" s="1"/>
  <c r="D8" i="1"/>
  <c r="G8" i="1" s="1"/>
  <c r="D9" i="1"/>
  <c r="G9" i="1" s="1"/>
  <c r="D10" i="1"/>
  <c r="G10" i="1" s="1"/>
  <c r="D11" i="1"/>
  <c r="G11" i="1" s="1"/>
  <c r="D12" i="1"/>
  <c r="G12" i="1" s="1"/>
  <c r="D13" i="1"/>
  <c r="G13" i="1" s="1"/>
  <c r="D14" i="1"/>
  <c r="D15" i="1"/>
  <c r="G15" i="1" s="1"/>
  <c r="D16" i="1"/>
  <c r="G16" i="1" s="1"/>
  <c r="D17" i="1"/>
  <c r="G17" i="1" s="1"/>
  <c r="D18" i="1"/>
  <c r="G18" i="1" s="1"/>
  <c r="D19" i="1"/>
  <c r="G19" i="1" s="1"/>
  <c r="D20" i="1"/>
  <c r="G20" i="1" s="1"/>
  <c r="D21" i="1"/>
  <c r="G21" i="1" s="1"/>
  <c r="D2" i="1"/>
  <c r="S3" i="8" l="1"/>
  <c r="R8" i="8"/>
  <c r="I23" i="8"/>
  <c r="R14" i="8"/>
  <c r="G2" i="1"/>
  <c r="D23" i="1"/>
  <c r="P18" i="1" s="1"/>
  <c r="S18" i="1" s="1"/>
  <c r="P13" i="1"/>
  <c r="S13" i="1" s="1"/>
  <c r="Q6" i="8"/>
  <c r="Q10" i="8"/>
  <c r="Q14" i="8"/>
  <c r="Q18" i="8"/>
  <c r="Q2" i="8"/>
  <c r="Q4" i="8"/>
  <c r="Q12" i="8"/>
  <c r="Q20" i="8"/>
  <c r="Q9" i="8"/>
  <c r="Q17" i="8"/>
  <c r="Q3" i="8"/>
  <c r="Q7" i="8"/>
  <c r="Q11" i="8"/>
  <c r="Q15" i="8"/>
  <c r="Q19" i="8"/>
  <c r="Q8" i="8"/>
  <c r="Q16" i="8"/>
  <c r="Q5" i="8"/>
  <c r="Q13" i="8"/>
  <c r="Q21" i="8"/>
  <c r="P17" i="1"/>
  <c r="X10" i="1"/>
  <c r="P15" i="1"/>
  <c r="P16" i="1"/>
  <c r="S16" i="1" s="1"/>
  <c r="P6" i="8"/>
  <c r="P10" i="8"/>
  <c r="P14" i="8"/>
  <c r="P18" i="8"/>
  <c r="P2" i="8"/>
  <c r="P8" i="8"/>
  <c r="P16" i="8"/>
  <c r="P5" i="8"/>
  <c r="P13" i="8"/>
  <c r="P21" i="8"/>
  <c r="P3" i="8"/>
  <c r="P7" i="8"/>
  <c r="P11" i="8"/>
  <c r="P15" i="8"/>
  <c r="P19" i="8"/>
  <c r="P4" i="8"/>
  <c r="P12" i="8"/>
  <c r="P20" i="8"/>
  <c r="P9" i="8"/>
  <c r="P17" i="8"/>
  <c r="U6" i="1"/>
  <c r="U10" i="1"/>
  <c r="U14" i="1"/>
  <c r="U18" i="1"/>
  <c r="U2" i="1"/>
  <c r="U12" i="1"/>
  <c r="U20" i="1"/>
  <c r="U9" i="1"/>
  <c r="U17" i="1"/>
  <c r="U3" i="1"/>
  <c r="U7" i="1"/>
  <c r="U11" i="1"/>
  <c r="U15" i="1"/>
  <c r="U19" i="1"/>
  <c r="O23" i="1"/>
  <c r="U4" i="1"/>
  <c r="U8" i="1"/>
  <c r="U16" i="1"/>
  <c r="U5" i="1"/>
  <c r="U13" i="1"/>
  <c r="U21" i="1"/>
  <c r="G14" i="1"/>
  <c r="P14" i="1"/>
  <c r="S14" i="1" s="1"/>
  <c r="G6" i="1"/>
  <c r="P6" i="1"/>
  <c r="S6" i="1" s="1"/>
  <c r="X6" i="1"/>
  <c r="K23" i="8"/>
  <c r="S15" i="1"/>
  <c r="R7" i="8"/>
  <c r="P21" i="1"/>
  <c r="S21" i="1" s="1"/>
  <c r="P3" i="1"/>
  <c r="V3" i="1" s="1"/>
  <c r="P19" i="1"/>
  <c r="S19" i="1" s="1"/>
  <c r="P2" i="1"/>
  <c r="V2" i="1" s="1"/>
  <c r="P10" i="1"/>
  <c r="S10" i="1" s="1"/>
  <c r="P4" i="1"/>
  <c r="S4" i="1" s="1"/>
  <c r="R13" i="8"/>
  <c r="R10" i="8"/>
  <c r="S6" i="8"/>
  <c r="S17" i="1"/>
  <c r="N23" i="8"/>
  <c r="U5" i="8"/>
  <c r="U9" i="8"/>
  <c r="U13" i="8"/>
  <c r="U17" i="8"/>
  <c r="U21" i="8"/>
  <c r="U2" i="8"/>
  <c r="U6" i="8"/>
  <c r="U10" i="8"/>
  <c r="U14" i="8"/>
  <c r="U18" i="8"/>
  <c r="U3" i="8"/>
  <c r="U7" i="8"/>
  <c r="U11" i="8"/>
  <c r="U15" i="8"/>
  <c r="U19" i="8"/>
  <c r="U4" i="8"/>
  <c r="U8" i="8"/>
  <c r="U12" i="8"/>
  <c r="U16" i="8"/>
  <c r="U20" i="8"/>
  <c r="M23" i="8"/>
  <c r="T4" i="8"/>
  <c r="T8" i="8"/>
  <c r="T12" i="8"/>
  <c r="T16" i="8"/>
  <c r="T20" i="8"/>
  <c r="T10" i="8"/>
  <c r="T18" i="8"/>
  <c r="T3" i="8"/>
  <c r="T11" i="8"/>
  <c r="T5" i="8"/>
  <c r="T9" i="8"/>
  <c r="T13" i="8"/>
  <c r="T17" i="8"/>
  <c r="T21" i="8"/>
  <c r="T6" i="8"/>
  <c r="T14" i="8"/>
  <c r="T2" i="8"/>
  <c r="T7" i="8"/>
  <c r="T15" i="8"/>
  <c r="T19" i="8"/>
  <c r="S4" i="8"/>
  <c r="S5" i="8"/>
  <c r="S2" i="8"/>
  <c r="S10" i="8"/>
  <c r="L23" i="8"/>
  <c r="S20" i="8"/>
  <c r="S7" i="8"/>
  <c r="S13" i="8"/>
  <c r="S19" i="8"/>
  <c r="S14" i="8"/>
  <c r="S9" i="8"/>
  <c r="S18" i="8"/>
  <c r="S15" i="8"/>
  <c r="S16" i="8"/>
  <c r="S21" i="8"/>
  <c r="S12" i="8"/>
  <c r="S11" i="8"/>
  <c r="S17" i="8"/>
  <c r="R19" i="8"/>
  <c r="R20" i="8"/>
  <c r="R16" i="8"/>
  <c r="R4" i="8"/>
  <c r="R5" i="8"/>
  <c r="R3" i="8"/>
  <c r="R15" i="8"/>
  <c r="R17" i="8"/>
  <c r="R6" i="8"/>
  <c r="R21" i="8"/>
  <c r="R12" i="8"/>
  <c r="R11" i="8"/>
  <c r="R9" i="8"/>
  <c r="R18" i="8"/>
  <c r="J23" i="8"/>
  <c r="X7" i="1"/>
  <c r="X16" i="1"/>
  <c r="X5" i="1"/>
  <c r="X14" i="1"/>
  <c r="X19" i="1"/>
  <c r="X17" i="1"/>
  <c r="X3" i="1"/>
  <c r="X2" i="1"/>
  <c r="X13" i="1"/>
  <c r="R23" i="1"/>
  <c r="X11" i="1"/>
  <c r="X20" i="1"/>
  <c r="X21" i="1"/>
  <c r="W4" i="1"/>
  <c r="W8" i="1"/>
  <c r="W12" i="1"/>
  <c r="W16" i="1"/>
  <c r="W20" i="1"/>
  <c r="W5" i="1"/>
  <c r="W9" i="1"/>
  <c r="W13" i="1"/>
  <c r="W17" i="1"/>
  <c r="W21" i="1"/>
  <c r="W6" i="1"/>
  <c r="W10" i="1"/>
  <c r="W14" i="1"/>
  <c r="W18" i="1"/>
  <c r="W2" i="1"/>
  <c r="Q23" i="1"/>
  <c r="W3" i="1"/>
  <c r="W7" i="1"/>
  <c r="W11" i="1"/>
  <c r="W15" i="1"/>
  <c r="W19" i="1"/>
  <c r="X18" i="1"/>
  <c r="X8" i="1"/>
  <c r="X9" i="1"/>
  <c r="X15" i="1"/>
  <c r="X12" i="1"/>
  <c r="M2" i="1"/>
  <c r="M2" i="5"/>
  <c r="S2" i="1" l="1"/>
  <c r="Y2" i="1"/>
  <c r="S3" i="1"/>
  <c r="P5" i="1"/>
  <c r="V6" i="1" s="1"/>
  <c r="Y6" i="1" s="1"/>
  <c r="P8" i="1"/>
  <c r="S8" i="1" s="1"/>
  <c r="P11" i="1"/>
  <c r="S11" i="1" s="1"/>
  <c r="P7" i="1"/>
  <c r="S7" i="1" s="1"/>
  <c r="P20" i="1"/>
  <c r="S20" i="1" s="1"/>
  <c r="P12" i="1"/>
  <c r="S12" i="1" s="1"/>
  <c r="P9" i="1"/>
  <c r="S9" i="1" s="1"/>
  <c r="V4" i="1"/>
  <c r="Y4" i="1" s="1"/>
  <c r="Y3" i="1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" i="6"/>
  <c r="V10" i="1" l="1"/>
  <c r="Y10" i="1" s="1"/>
  <c r="V18" i="1"/>
  <c r="Y18" i="1" s="1"/>
  <c r="V16" i="1"/>
  <c r="Y16" i="1" s="1"/>
  <c r="V9" i="1"/>
  <c r="Y9" i="1" s="1"/>
  <c r="P23" i="1"/>
  <c r="S5" i="1"/>
  <c r="V17" i="1"/>
  <c r="Y17" i="1" s="1"/>
  <c r="V15" i="1"/>
  <c r="Y15" i="1" s="1"/>
  <c r="V13" i="1"/>
  <c r="Y13" i="1" s="1"/>
  <c r="V21" i="1"/>
  <c r="Y21" i="1" s="1"/>
  <c r="V19" i="1"/>
  <c r="Y19" i="1" s="1"/>
  <c r="V7" i="1"/>
  <c r="Y7" i="1" s="1"/>
  <c r="V20" i="1"/>
  <c r="Y20" i="1" s="1"/>
  <c r="V11" i="1"/>
  <c r="Y11" i="1" s="1"/>
  <c r="V5" i="1"/>
  <c r="Y5" i="1" s="1"/>
  <c r="V14" i="1"/>
  <c r="Y14" i="1" s="1"/>
  <c r="V8" i="1"/>
  <c r="Y8" i="1" s="1"/>
  <c r="V12" i="1"/>
  <c r="Y12" i="1" s="1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3" i="4" l="1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" i="4"/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" i="3"/>
  <c r="M3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" i="2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B65" i="2"/>
  <c r="B68" i="2"/>
  <c r="B60" i="2"/>
  <c r="B71" i="2"/>
  <c r="B58" i="2"/>
  <c r="I58" i="2" s="1"/>
  <c r="B73" i="2"/>
  <c r="B57" i="2"/>
  <c r="I57" i="2" s="1"/>
  <c r="B72" i="2"/>
  <c r="I72" i="2" s="1"/>
  <c r="B64" i="2"/>
  <c r="I64" i="2" s="1"/>
  <c r="B75" i="2"/>
  <c r="B67" i="2"/>
  <c r="B59" i="2"/>
  <c r="B70" i="2"/>
  <c r="I70" i="2" s="1"/>
  <c r="B62" i="2"/>
  <c r="B74" i="2"/>
  <c r="I74" i="2" s="1"/>
  <c r="B69" i="2"/>
  <c r="I69" i="2" s="1"/>
  <c r="B61" i="2"/>
  <c r="I61" i="2" s="1"/>
  <c r="B76" i="2"/>
  <c r="I76" i="2" s="1"/>
  <c r="B63" i="2"/>
  <c r="I63" i="2" s="1"/>
  <c r="B66" i="2"/>
  <c r="A76" i="3"/>
  <c r="H76" i="3" s="1"/>
  <c r="A68" i="3"/>
  <c r="A60" i="3"/>
  <c r="A62" i="3"/>
  <c r="A65" i="3"/>
  <c r="H65" i="3" s="1"/>
  <c r="A67" i="3"/>
  <c r="A59" i="3"/>
  <c r="A58" i="3"/>
  <c r="A61" i="3"/>
  <c r="H61" i="3" s="1"/>
  <c r="A64" i="3"/>
  <c r="A75" i="3"/>
  <c r="A70" i="3"/>
  <c r="H70" i="3" s="1"/>
  <c r="A57" i="3"/>
  <c r="H57" i="3" s="1"/>
  <c r="A63" i="3"/>
  <c r="H63" i="3" s="1"/>
  <c r="A69" i="3"/>
  <c r="H69" i="3" s="1"/>
  <c r="A72" i="3"/>
  <c r="A73" i="3"/>
  <c r="H73" i="3" s="1"/>
  <c r="A71" i="3"/>
  <c r="H71" i="3" s="1"/>
  <c r="A66" i="3"/>
  <c r="A74" i="3"/>
  <c r="A76" i="4"/>
  <c r="H76" i="4" s="1"/>
  <c r="A68" i="4"/>
  <c r="A60" i="4"/>
  <c r="A58" i="4"/>
  <c r="A61" i="4"/>
  <c r="H61" i="4" s="1"/>
  <c r="A71" i="4"/>
  <c r="A63" i="4"/>
  <c r="A70" i="4"/>
  <c r="A57" i="4"/>
  <c r="H57" i="4" s="1"/>
  <c r="A72" i="4"/>
  <c r="H72" i="4" s="1"/>
  <c r="A73" i="4"/>
  <c r="A67" i="4"/>
  <c r="A69" i="4"/>
  <c r="H69" i="4" s="1"/>
  <c r="A62" i="4"/>
  <c r="A74" i="4"/>
  <c r="H74" i="4" s="1"/>
  <c r="A64" i="4"/>
  <c r="H64" i="4" s="1"/>
  <c r="A66" i="4"/>
  <c r="H66" i="4" s="1"/>
  <c r="A75" i="4"/>
  <c r="A59" i="4"/>
  <c r="A65" i="4"/>
  <c r="H74" i="3" l="1"/>
  <c r="H72" i="3"/>
  <c r="H58" i="3"/>
  <c r="I59" i="3" s="1"/>
  <c r="J59" i="3" s="1"/>
  <c r="H62" i="3"/>
  <c r="I66" i="2"/>
  <c r="I59" i="2"/>
  <c r="I71" i="2"/>
  <c r="I65" i="2"/>
  <c r="H73" i="4"/>
  <c r="H66" i="3"/>
  <c r="H75" i="3"/>
  <c r="H59" i="3"/>
  <c r="H60" i="3"/>
  <c r="I67" i="2"/>
  <c r="I60" i="2"/>
  <c r="J59" i="2" s="1"/>
  <c r="K59" i="2" s="1"/>
  <c r="H64" i="3"/>
  <c r="H67" i="3"/>
  <c r="H68" i="3"/>
  <c r="I62" i="2"/>
  <c r="I75" i="2"/>
  <c r="I73" i="2"/>
  <c r="I68" i="2"/>
  <c r="H65" i="4"/>
  <c r="H63" i="4"/>
  <c r="H67" i="4"/>
  <c r="H70" i="4"/>
  <c r="H59" i="4"/>
  <c r="H60" i="4"/>
  <c r="H58" i="4"/>
  <c r="H75" i="4"/>
  <c r="H62" i="4"/>
  <c r="H71" i="4"/>
  <c r="H68" i="4"/>
  <c r="I59" i="4" l="1"/>
  <c r="J59" i="4" s="1"/>
</calcChain>
</file>

<file path=xl/sharedStrings.xml><?xml version="1.0" encoding="utf-8"?>
<sst xmlns="http://schemas.openxmlformats.org/spreadsheetml/2006/main" count="269" uniqueCount="187">
  <si>
    <t>Cumulative counts (CT13)</t>
  </si>
  <si>
    <t>1/2 cumulative activity (CT19E)</t>
  </si>
  <si>
    <t>Average</t>
  </si>
  <si>
    <t>1/2 cumulative activity (CT24E)</t>
  </si>
  <si>
    <t xml:space="preserve">Average </t>
  </si>
  <si>
    <t>Cumulative counts (CT18)</t>
  </si>
  <si>
    <t>1/2 cumulative activity (CT20E)</t>
  </si>
  <si>
    <t>Cumulative counts (CT15)</t>
  </si>
  <si>
    <t>1/2 cumulative activity (CT23E)</t>
  </si>
  <si>
    <t>Cumulative counts (CT17)</t>
  </si>
  <si>
    <t>1/2 cumulative activity (CT22E)</t>
  </si>
  <si>
    <t>Cumulative counts (CT16)</t>
  </si>
  <si>
    <t>1/2 cumulative activity (CT21E)</t>
  </si>
  <si>
    <t>Volume (ml)</t>
  </si>
  <si>
    <t>Cumulative Activity CT25</t>
  </si>
  <si>
    <t>Cumulative activity CT26</t>
  </si>
  <si>
    <t>Cumulative activity CT27</t>
  </si>
  <si>
    <t>Cumulative activity CT28</t>
  </si>
  <si>
    <t>Cumulative activity CT29</t>
  </si>
  <si>
    <t>Cumulative activity CT30</t>
  </si>
  <si>
    <t>Cumulative activity CT31</t>
  </si>
  <si>
    <t>Cumulative activity CT32</t>
  </si>
  <si>
    <t>Cumulative activity CT33</t>
  </si>
  <si>
    <t>Cumulative activity CT34</t>
  </si>
  <si>
    <t>Cumulative activity CT35</t>
  </si>
  <si>
    <t>Cumulative activity CT36</t>
  </si>
  <si>
    <t>Volume</t>
  </si>
  <si>
    <t>1ml/min % of T</t>
  </si>
  <si>
    <t>2ml/min % of T</t>
  </si>
  <si>
    <t>3ml/min % of T</t>
  </si>
  <si>
    <t>4ml/min % of T</t>
  </si>
  <si>
    <t>5ml/min % of T</t>
  </si>
  <si>
    <t>6ml/min % of T</t>
  </si>
  <si>
    <t>Total</t>
  </si>
  <si>
    <t>CT13</t>
  </si>
  <si>
    <t>1/2 CT19E</t>
  </si>
  <si>
    <t>CT25</t>
  </si>
  <si>
    <t>CT31</t>
  </si>
  <si>
    <t>CT19E</t>
  </si>
  <si>
    <t>volume</t>
  </si>
  <si>
    <t xml:space="preserve">Total = </t>
  </si>
  <si>
    <t>CT13 % of T</t>
  </si>
  <si>
    <t>1/2 CT19 % of T</t>
  </si>
  <si>
    <t>CT25 % of T</t>
  </si>
  <si>
    <t>CT31 % of T</t>
  </si>
  <si>
    <t xml:space="preserve">Cum CT13 % </t>
  </si>
  <si>
    <t xml:space="preserve">Cum 1/2 CT19 % </t>
  </si>
  <si>
    <t xml:space="preserve">Cum CT15 % </t>
  </si>
  <si>
    <t xml:space="preserve">Cum CT31 % </t>
  </si>
  <si>
    <t xml:space="preserve">Cum CT25 % </t>
  </si>
  <si>
    <t>Average Cum activity</t>
  </si>
  <si>
    <t>Average Activity</t>
  </si>
  <si>
    <t>1 mL/min Average % of T</t>
  </si>
  <si>
    <t>1 mL/min Average Cum %</t>
  </si>
  <si>
    <t xml:space="preserve"> 1 mL/min</t>
  </si>
  <si>
    <t xml:space="preserve"> 2 mL/min</t>
  </si>
  <si>
    <t xml:space="preserve"> 3 mL/min</t>
  </si>
  <si>
    <t xml:space="preserve"> 4 mL/min</t>
  </si>
  <si>
    <t xml:space="preserve"> 5 mL/min</t>
  </si>
  <si>
    <t xml:space="preserve"> 6 mL/min</t>
  </si>
  <si>
    <t>Cumulative activity (CT14)</t>
  </si>
  <si>
    <t>CT14</t>
  </si>
  <si>
    <t>1/2 CT24E</t>
  </si>
  <si>
    <t>CT26</t>
  </si>
  <si>
    <t>CT32</t>
  </si>
  <si>
    <t>2 mL/min Average Activity</t>
  </si>
  <si>
    <t>CT24</t>
  </si>
  <si>
    <t>CT14 % of T</t>
  </si>
  <si>
    <t>CT26 % of T</t>
  </si>
  <si>
    <t>CT32 % of T</t>
  </si>
  <si>
    <t>2 mL/min Average % of T</t>
  </si>
  <si>
    <t xml:space="preserve">Cum CT14 % </t>
  </si>
  <si>
    <t xml:space="preserve">Cum 1/2 CT24E % </t>
  </si>
  <si>
    <t xml:space="preserve">Cum CT26 % </t>
  </si>
  <si>
    <t xml:space="preserve">Cum CT32 % </t>
  </si>
  <si>
    <t>2 mL/min Average Cum %</t>
  </si>
  <si>
    <t xml:space="preserve">Cum 1ml/min % </t>
  </si>
  <si>
    <t xml:space="preserve">Cum 2ml/min % </t>
  </si>
  <si>
    <t xml:space="preserve">Cum 3ml/min % </t>
  </si>
  <si>
    <t xml:space="preserve">Cum 4ml/min % </t>
  </si>
  <si>
    <t xml:space="preserve">Cum 5ml/min % </t>
  </si>
  <si>
    <t xml:space="preserve">Cum 6ml/min % </t>
  </si>
  <si>
    <t>CT18</t>
  </si>
  <si>
    <t>1/2 CT20E</t>
  </si>
  <si>
    <t>CT27</t>
  </si>
  <si>
    <t>CT33</t>
  </si>
  <si>
    <t>3 mL/min Average Activity</t>
  </si>
  <si>
    <t>CT21E</t>
  </si>
  <si>
    <t>CT18 % of T</t>
  </si>
  <si>
    <t>1/2 CT20E % of T</t>
  </si>
  <si>
    <t>1/2 CT24E % of T</t>
  </si>
  <si>
    <t>CT27 % of T</t>
  </si>
  <si>
    <t>CT33 % of T</t>
  </si>
  <si>
    <t>3 mL/min Average % of T</t>
  </si>
  <si>
    <t xml:space="preserve">Cum CT18 % </t>
  </si>
  <si>
    <t xml:space="preserve">Cum 1/2 CT20E % </t>
  </si>
  <si>
    <t xml:space="preserve">Cum CT27 % </t>
  </si>
  <si>
    <t xml:space="preserve">Cum CT33 % </t>
  </si>
  <si>
    <t>3 mL/min Average Cum %</t>
  </si>
  <si>
    <t>CT15</t>
  </si>
  <si>
    <t>1/2 CT23E</t>
  </si>
  <si>
    <t>CT28</t>
  </si>
  <si>
    <t>CT34</t>
  </si>
  <si>
    <t>4 mL/min average</t>
  </si>
  <si>
    <t>CT15 % of T</t>
  </si>
  <si>
    <t>1/2 CT23E % of T</t>
  </si>
  <si>
    <t>CT28 % of T</t>
  </si>
  <si>
    <t>CT34 % of T</t>
  </si>
  <si>
    <t>4 mL/min Average % of T</t>
  </si>
  <si>
    <t xml:space="preserve">Cum 1/2 CT23E % </t>
  </si>
  <si>
    <t xml:space="preserve">Cum CT28 % </t>
  </si>
  <si>
    <t xml:space="preserve">Cum CT34 % </t>
  </si>
  <si>
    <t>4 mL/min Average Cum %</t>
  </si>
  <si>
    <t>CT23E</t>
  </si>
  <si>
    <t>5 mL/min average</t>
  </si>
  <si>
    <t>CT17 % of T</t>
  </si>
  <si>
    <t>1/2 CT22E % of T</t>
  </si>
  <si>
    <t>CT29 % of T</t>
  </si>
  <si>
    <t>CT35 % of T</t>
  </si>
  <si>
    <t>5 mL/min Average % of T</t>
  </si>
  <si>
    <t xml:space="preserve">Cum CT17 % </t>
  </si>
  <si>
    <t xml:space="preserve">Cum 1/2 CT22E % </t>
  </si>
  <si>
    <t xml:space="preserve">Cum CT29 % </t>
  </si>
  <si>
    <t xml:space="preserve">Cum CT35 % </t>
  </si>
  <si>
    <t>5 mL/min Average Cum %</t>
  </si>
  <si>
    <t>CT17</t>
  </si>
  <si>
    <t>1/2 CT22E</t>
  </si>
  <si>
    <t>CT29</t>
  </si>
  <si>
    <t>CT35</t>
  </si>
  <si>
    <t xml:space="preserve">Volume </t>
  </si>
  <si>
    <t>CT22E</t>
  </si>
  <si>
    <t>CT16 % of T</t>
  </si>
  <si>
    <t>1/2 CT21E % of T</t>
  </si>
  <si>
    <t>CT30 % of T</t>
  </si>
  <si>
    <t>CT36 % of T</t>
  </si>
  <si>
    <t>6 mL/min Average % of T</t>
  </si>
  <si>
    <t xml:space="preserve">Cum CT16 % </t>
  </si>
  <si>
    <t xml:space="preserve">Cum 1/2 CT21E % </t>
  </si>
  <si>
    <t xml:space="preserve">Cum CT30 % </t>
  </si>
  <si>
    <t xml:space="preserve">Cum CT36 % </t>
  </si>
  <si>
    <t>6 mL/min Average Cum %</t>
  </si>
  <si>
    <t>CT16</t>
  </si>
  <si>
    <t>CT30</t>
  </si>
  <si>
    <t>CT36</t>
  </si>
  <si>
    <t>1/2 CT21E</t>
  </si>
  <si>
    <t>6 mL/min average</t>
  </si>
  <si>
    <t xml:space="preserve">Recoverys = </t>
  </si>
  <si>
    <t xml:space="preserve">Avg recovery= </t>
  </si>
  <si>
    <t xml:space="preserve"> </t>
  </si>
  <si>
    <t xml:space="preserve">CT13 Absolute uncertainty </t>
  </si>
  <si>
    <t xml:space="preserve">CT19E Absolute uncertainty </t>
  </si>
  <si>
    <t xml:space="preserve">CT25 Absolute uncertainty </t>
  </si>
  <si>
    <t xml:space="preserve">CT31 Absolute uncertainty </t>
  </si>
  <si>
    <t>Volume (mL)</t>
  </si>
  <si>
    <t>Error on recovery =</t>
  </si>
  <si>
    <t xml:space="preserve">Error on recovery = </t>
  </si>
  <si>
    <t>% recovery</t>
  </si>
  <si>
    <t>% error</t>
  </si>
  <si>
    <t>flow rate</t>
  </si>
  <si>
    <t>recovery avg</t>
  </si>
  <si>
    <t>error</t>
  </si>
  <si>
    <t>sigma ct13 squared</t>
  </si>
  <si>
    <t>sigma ct19E squared</t>
  </si>
  <si>
    <t>sigma ct25 squared</t>
  </si>
  <si>
    <t>sigma ct31 squared</t>
  </si>
  <si>
    <t>cumulative unercatinty CT13</t>
  </si>
  <si>
    <t>cumulative unercatinty CT19E</t>
  </si>
  <si>
    <t>cumulative unercatinty CT25</t>
  </si>
  <si>
    <t>cumulative unercatinty CT31</t>
  </si>
  <si>
    <t>uncertainty on % data (absolute) CT13</t>
  </si>
  <si>
    <t>uncertainty on % data (absolute) CT19E</t>
  </si>
  <si>
    <t>uncertainty on % data (absolute) CT25</t>
  </si>
  <si>
    <t>uncertainty on % data (absolute) CT31</t>
  </si>
  <si>
    <t>uncertainty on % data (absolute) CT13 squared</t>
  </si>
  <si>
    <t>uncertainty on % data (absolute) CT19E squared</t>
  </si>
  <si>
    <t>uncertainty on % data (absolute) CT25 squared</t>
  </si>
  <si>
    <t>uncertainty on % data (absolute) CT31 squared</t>
  </si>
  <si>
    <t>uncertainty on % data (absolute) CT13 cumu</t>
  </si>
  <si>
    <t>uncertainty on % data (absolute) CT19E cumu</t>
  </si>
  <si>
    <t>uncertainty on % data (absolute) CT25 cumu</t>
  </si>
  <si>
    <t>uncertainty on % data (absolute) CT31 cumu</t>
  </si>
  <si>
    <t>Totals =</t>
  </si>
  <si>
    <t>Actual volume (mL)</t>
  </si>
  <si>
    <t>Actual Volume (mL)</t>
  </si>
  <si>
    <t>Actual vol</t>
  </si>
  <si>
    <t>Actual volume</t>
  </si>
  <si>
    <t>actual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</si>
</sst>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Eluent</a:t>
            </a:r>
            <a:r>
              <a:rPr lang="en-GB" baseline="0"/>
              <a:t> flow rate effect on Sr-90 elution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mL'!$B$2:$B$22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'1 mL'!$M$2:$M$22</c:f>
              <c:numCache>
                <c:formatCode>General</c:formatCode>
                <c:ptCount val="21"/>
                <c:pt idx="0">
                  <c:v>0.24612004253878467</c:v>
                </c:pt>
                <c:pt idx="1">
                  <c:v>0.48240914868006246</c:v>
                </c:pt>
                <c:pt idx="2">
                  <c:v>0.84526304688798548</c:v>
                </c:pt>
                <c:pt idx="3">
                  <c:v>1.6248383715207644</c:v>
                </c:pt>
                <c:pt idx="4">
                  <c:v>23.731735190118712</c:v>
                </c:pt>
                <c:pt idx="5">
                  <c:v>158.30113955353733</c:v>
                </c:pt>
                <c:pt idx="6">
                  <c:v>372.94228975615499</c:v>
                </c:pt>
                <c:pt idx="7">
                  <c:v>565.87667891485273</c:v>
                </c:pt>
                <c:pt idx="8">
                  <c:v>677.29065879936547</c:v>
                </c:pt>
                <c:pt idx="9">
                  <c:v>723.96065034057983</c:v>
                </c:pt>
                <c:pt idx="10">
                  <c:v>741.02458578749884</c:v>
                </c:pt>
                <c:pt idx="11">
                  <c:v>748.69535573527912</c:v>
                </c:pt>
                <c:pt idx="12">
                  <c:v>752.65331734168626</c:v>
                </c:pt>
                <c:pt idx="13">
                  <c:v>754.62599579842515</c:v>
                </c:pt>
                <c:pt idx="14">
                  <c:v>756.03321482865738</c:v>
                </c:pt>
                <c:pt idx="15">
                  <c:v>756.36675993890208</c:v>
                </c:pt>
                <c:pt idx="16">
                  <c:v>756.4682898098979</c:v>
                </c:pt>
                <c:pt idx="17">
                  <c:v>756.6363321306153</c:v>
                </c:pt>
                <c:pt idx="18">
                  <c:v>756.8336573678306</c:v>
                </c:pt>
                <c:pt idx="19">
                  <c:v>756.87100506654645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7B-43F8-A7C2-7B06217A3C3D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mL'!$B$2:$B$21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'2 mL'!$M$2:$M$21</c:f>
              <c:numCache>
                <c:formatCode>General</c:formatCode>
                <c:ptCount val="20"/>
                <c:pt idx="0">
                  <c:v>0.15804625966359417</c:v>
                </c:pt>
                <c:pt idx="1">
                  <c:v>0.7273761128989864</c:v>
                </c:pt>
                <c:pt idx="2">
                  <c:v>1.2927132021768055</c:v>
                </c:pt>
                <c:pt idx="3">
                  <c:v>3.6972244234935068</c:v>
                </c:pt>
                <c:pt idx="4">
                  <c:v>18.531521391284571</c:v>
                </c:pt>
                <c:pt idx="5">
                  <c:v>146.12722184603575</c:v>
                </c:pt>
                <c:pt idx="6">
                  <c:v>356.81784202575659</c:v>
                </c:pt>
                <c:pt idx="7">
                  <c:v>527.75458561338473</c:v>
                </c:pt>
                <c:pt idx="8">
                  <c:v>623.03153249977515</c:v>
                </c:pt>
                <c:pt idx="9">
                  <c:v>668.32859491076135</c:v>
                </c:pt>
                <c:pt idx="10">
                  <c:v>689.46625214377059</c:v>
                </c:pt>
                <c:pt idx="11">
                  <c:v>699.39329127921565</c:v>
                </c:pt>
                <c:pt idx="12">
                  <c:v>704.80526012525979</c:v>
                </c:pt>
                <c:pt idx="13">
                  <c:v>707.6623853008216</c:v>
                </c:pt>
                <c:pt idx="14">
                  <c:v>709.80770913576976</c:v>
                </c:pt>
                <c:pt idx="15">
                  <c:v>710.47517538260286</c:v>
                </c:pt>
                <c:pt idx="16">
                  <c:v>710.97494990565133</c:v>
                </c:pt>
                <c:pt idx="17">
                  <c:v>711.30006370037415</c:v>
                </c:pt>
                <c:pt idx="18">
                  <c:v>711.68581001087978</c:v>
                </c:pt>
                <c:pt idx="19">
                  <c:v>711.97197086328924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7B-43F8-A7C2-7B06217A3C3D}"/>
            </c:ext>
          </c:extLst>
        </c:ser>
        <c:ser>
          <c:idx val="2"/>
          <c:order val="2"/>
          <c:tx>
            <c:v>3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 mL'!$B$2:$B$21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'3 mL'!$M$2:$M$21</c:f>
              <c:numCache>
                <c:formatCode>General</c:formatCode>
                <c:ptCount val="20"/>
                <c:pt idx="0">
                  <c:v>0.7105002343125586</c:v>
                </c:pt>
                <c:pt idx="1">
                  <c:v>1.6116102002809853</c:v>
                </c:pt>
                <c:pt idx="2">
                  <c:v>1.9866747250513943</c:v>
                </c:pt>
                <c:pt idx="3">
                  <c:v>4.4537380126345916</c:v>
                </c:pt>
                <c:pt idx="4">
                  <c:v>64.033686078956521</c:v>
                </c:pt>
                <c:pt idx="5">
                  <c:v>250.82677434433273</c:v>
                </c:pt>
                <c:pt idx="6">
                  <c:v>440.22500081719897</c:v>
                </c:pt>
                <c:pt idx="7">
                  <c:v>557.78758627472507</c:v>
                </c:pt>
                <c:pt idx="8">
                  <c:v>624.07683660471514</c:v>
                </c:pt>
                <c:pt idx="9">
                  <c:v>659.10017087365657</c:v>
                </c:pt>
                <c:pt idx="10">
                  <c:v>677.90608113516009</c:v>
                </c:pt>
                <c:pt idx="11">
                  <c:v>687.85149893750884</c:v>
                </c:pt>
                <c:pt idx="12">
                  <c:v>693.33538761954674</c:v>
                </c:pt>
                <c:pt idx="13">
                  <c:v>696.25348109738275</c:v>
                </c:pt>
                <c:pt idx="14">
                  <c:v>698.52386059232083</c:v>
                </c:pt>
                <c:pt idx="15">
                  <c:v>698.79996300012135</c:v>
                </c:pt>
                <c:pt idx="16">
                  <c:v>698.96986651946293</c:v>
                </c:pt>
                <c:pt idx="17">
                  <c:v>699.26892815600115</c:v>
                </c:pt>
                <c:pt idx="18">
                  <c:v>699.52332605263132</c:v>
                </c:pt>
                <c:pt idx="19">
                  <c:v>699.69230025751665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7B-43F8-A7C2-7B06217A3C3D}"/>
            </c:ext>
          </c:extLst>
        </c:ser>
        <c:ser>
          <c:idx val="3"/>
          <c:order val="3"/>
          <c:tx>
            <c:v>4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'4 mL'!$B$2:$B$23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1">
                  <c:v>Total = </c:v>
                </c:pt>
              </c:strCache>
            </c:strRef>
          </c:xVal>
          <c:yVal>
            <c:numRef>
              <c:f>'4 mL'!$M$2:$M$22</c:f>
              <c:numCache>
                <c:formatCode>General</c:formatCode>
                <c:ptCount val="21"/>
                <c:pt idx="0">
                  <c:v>0.60557255697673851</c:v>
                </c:pt>
                <c:pt idx="1">
                  <c:v>1.2573695484448391</c:v>
                </c:pt>
                <c:pt idx="2">
                  <c:v>2.2789492026381764</c:v>
                </c:pt>
                <c:pt idx="3">
                  <c:v>4.825009917692225</c:v>
                </c:pt>
                <c:pt idx="4">
                  <c:v>39.784315099935753</c:v>
                </c:pt>
                <c:pt idx="5">
                  <c:v>160.96533534171962</c:v>
                </c:pt>
                <c:pt idx="6">
                  <c:v>315.88179943592803</c:v>
                </c:pt>
                <c:pt idx="7">
                  <c:v>445.31262859469206</c:v>
                </c:pt>
                <c:pt idx="8">
                  <c:v>530.78582060925521</c:v>
                </c:pt>
                <c:pt idx="9">
                  <c:v>585.81748216077131</c:v>
                </c:pt>
                <c:pt idx="10">
                  <c:v>620.86353999430742</c:v>
                </c:pt>
                <c:pt idx="11">
                  <c:v>641.9087396331347</c:v>
                </c:pt>
                <c:pt idx="12">
                  <c:v>655.59920349346203</c:v>
                </c:pt>
                <c:pt idx="13">
                  <c:v>665.33758645715875</c:v>
                </c:pt>
                <c:pt idx="14">
                  <c:v>671.06876569878227</c:v>
                </c:pt>
                <c:pt idx="15">
                  <c:v>674.6787538541746</c:v>
                </c:pt>
                <c:pt idx="16">
                  <c:v>676.68475404773085</c:v>
                </c:pt>
                <c:pt idx="17">
                  <c:v>678.05616949798423</c:v>
                </c:pt>
                <c:pt idx="18">
                  <c:v>679.61020174695511</c:v>
                </c:pt>
                <c:pt idx="19">
                  <c:v>680.33015763442961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7B-43F8-A7C2-7B06217A3C3D}"/>
            </c:ext>
          </c:extLst>
        </c:ser>
        <c:ser>
          <c:idx val="4"/>
          <c:order val="4"/>
          <c:tx>
            <c:v>5 mL/min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'5 mL'!$B$2:$B$21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'5 mL'!$M$2:$M$21</c:f>
              <c:numCache>
                <c:formatCode>General</c:formatCode>
                <c:ptCount val="20"/>
                <c:pt idx="0">
                  <c:v>1.6515393021055278</c:v>
                </c:pt>
                <c:pt idx="1">
                  <c:v>3.30960422721185</c:v>
                </c:pt>
                <c:pt idx="2">
                  <c:v>4.6254595936207821</c:v>
                </c:pt>
                <c:pt idx="3">
                  <c:v>7.4782249181261022</c:v>
                </c:pt>
                <c:pt idx="4">
                  <c:v>52.680270976704094</c:v>
                </c:pt>
                <c:pt idx="5">
                  <c:v>195.56755480169198</c:v>
                </c:pt>
                <c:pt idx="6">
                  <c:v>354.87042476164061</c:v>
                </c:pt>
                <c:pt idx="7">
                  <c:v>472.64551259675591</c:v>
                </c:pt>
                <c:pt idx="8">
                  <c:v>550.11615417063945</c:v>
                </c:pt>
                <c:pt idx="9">
                  <c:v>597.63254151499586</c:v>
                </c:pt>
                <c:pt idx="10">
                  <c:v>627.08726076928269</c:v>
                </c:pt>
                <c:pt idx="11">
                  <c:v>646.84074697554388</c:v>
                </c:pt>
                <c:pt idx="12">
                  <c:v>659.45006861247793</c:v>
                </c:pt>
                <c:pt idx="13">
                  <c:v>667.42642796415635</c:v>
                </c:pt>
                <c:pt idx="14">
                  <c:v>678.82994807877913</c:v>
                </c:pt>
                <c:pt idx="15">
                  <c:v>682.25473283334372</c:v>
                </c:pt>
                <c:pt idx="16">
                  <c:v>684.33377580033175</c:v>
                </c:pt>
                <c:pt idx="17">
                  <c:v>685.67754609565168</c:v>
                </c:pt>
                <c:pt idx="18">
                  <c:v>687.03749777514236</c:v>
                </c:pt>
                <c:pt idx="19">
                  <c:v>688.29496392676981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7B-43F8-A7C2-7B06217A3C3D}"/>
            </c:ext>
          </c:extLst>
        </c:ser>
        <c:ser>
          <c:idx val="5"/>
          <c:order val="5"/>
          <c:tx>
            <c:v>6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mL'!$B$2:$B$21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'6 mL'!$M$2:$M$21</c:f>
              <c:numCache>
                <c:formatCode>General</c:formatCode>
                <c:ptCount val="20"/>
                <c:pt idx="0">
                  <c:v>1.0735552086737281</c:v>
                </c:pt>
                <c:pt idx="1">
                  <c:v>3.2995212569781747</c:v>
                </c:pt>
                <c:pt idx="2">
                  <c:v>4.924569274378424</c:v>
                </c:pt>
                <c:pt idx="3">
                  <c:v>9.458318491789834</c:v>
                </c:pt>
                <c:pt idx="4">
                  <c:v>61.251883037969314</c:v>
                </c:pt>
                <c:pt idx="5">
                  <c:v>186.78162523338881</c:v>
                </c:pt>
                <c:pt idx="6">
                  <c:v>329.6992442311859</c:v>
                </c:pt>
                <c:pt idx="7">
                  <c:v>442.63349448272959</c:v>
                </c:pt>
                <c:pt idx="8">
                  <c:v>525.76230102087902</c:v>
                </c:pt>
                <c:pt idx="9">
                  <c:v>587.29489006281699</c:v>
                </c:pt>
                <c:pt idx="10">
                  <c:v>625.21638611259027</c:v>
                </c:pt>
                <c:pt idx="11">
                  <c:v>646.1761672140583</c:v>
                </c:pt>
                <c:pt idx="12">
                  <c:v>660.05727226510305</c:v>
                </c:pt>
                <c:pt idx="13">
                  <c:v>669.10726596464247</c:v>
                </c:pt>
                <c:pt idx="14">
                  <c:v>674.69582751199493</c:v>
                </c:pt>
                <c:pt idx="15">
                  <c:v>677.33790187619081</c:v>
                </c:pt>
                <c:pt idx="16">
                  <c:v>678.73429966160654</c:v>
                </c:pt>
                <c:pt idx="17">
                  <c:v>679.88018223624078</c:v>
                </c:pt>
                <c:pt idx="18">
                  <c:v>680.35060250854144</c:v>
                </c:pt>
                <c:pt idx="19">
                  <c:v>680.96610957696146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7B-43F8-A7C2-7B06217A3C3D}"/>
            </c:ext>
          </c:extLst>
        </c:ser>
        <c:ser>
          <c:idx val="6"/>
          <c:order val="6"/>
          <c:tx>
            <c:v>Volume to 1/2 elution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Graphs!$S$11:$S$16</c:f>
              <c:numCache>
                <c:formatCode>General</c:formatCode>
                <c:ptCount val="6"/>
                <c:pt idx="0">
                  <c:v>6.9</c:v>
                </c:pt>
                <c:pt idx="1">
                  <c:v>6.9</c:v>
                </c:pt>
                <c:pt idx="2">
                  <c:v>6.5</c:v>
                </c:pt>
                <c:pt idx="3">
                  <c:v>7.3</c:v>
                </c:pt>
                <c:pt idx="4">
                  <c:v>6.95</c:v>
                </c:pt>
                <c:pt idx="5">
                  <c:v>7.2</c:v>
                </c:pt>
              </c:numCache>
            </c:numRef>
          </c:xVal>
          <c:yVal>
            <c:numRef>
              <c:f>Graphs!$T$11:$T$16</c:f>
              <c:numCache>
                <c:formatCode>General</c:formatCode>
                <c:ptCount val="6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7B-43F8-A7C2-7B06217A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77664"/>
        <c:axId val="419278320"/>
      </c:scatterChart>
      <c:valAx>
        <c:axId val="41927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 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8320"/>
        <c:crosses val="autoZero"/>
        <c:crossBetween val="midCat"/>
        <c:majorUnit val="1"/>
      </c:valAx>
      <c:valAx>
        <c:axId val="4192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Cumulative activity</a:t>
                </a:r>
                <a:r>
                  <a:rPr lang="en-GB" baseline="0"/>
                  <a:t> (DPM)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Flow rate effect on 1/2 dilution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Flow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6111031319978961E-2"/>
                  <c:y val="-0.102684563758389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Graphs!$R$11:$R$16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Graphs!$S$11:$S$16</c:f>
              <c:numCache>
                <c:formatCode>General</c:formatCode>
                <c:ptCount val="6"/>
                <c:pt idx="0">
                  <c:v>6.9</c:v>
                </c:pt>
                <c:pt idx="1">
                  <c:v>6.9</c:v>
                </c:pt>
                <c:pt idx="2">
                  <c:v>6.5</c:v>
                </c:pt>
                <c:pt idx="3">
                  <c:v>7.3</c:v>
                </c:pt>
                <c:pt idx="4">
                  <c:v>6.95</c:v>
                </c:pt>
                <c:pt idx="5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94-4EA0-B3F0-E9436ED3E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806080"/>
        <c:axId val="549799520"/>
      </c:scatterChart>
      <c:valAx>
        <c:axId val="54980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99520"/>
        <c:crosses val="autoZero"/>
        <c:crossBetween val="midCat"/>
      </c:valAx>
      <c:valAx>
        <c:axId val="5497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</a:t>
                </a:r>
                <a:r>
                  <a:rPr lang="en-GB" baseline="0"/>
                  <a:t> volume to 1/2 elution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80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Flow rate effect</a:t>
            </a:r>
            <a:r>
              <a:rPr lang="en-GB" baseline="0"/>
              <a:t> on recovery %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Graphs!$Y$7:$Y$12</c:f>
                <c:numCache>
                  <c:formatCode>General</c:formatCode>
                  <c:ptCount val="6"/>
                  <c:pt idx="0">
                    <c:v>7.0383640010879107</c:v>
                  </c:pt>
                  <c:pt idx="1">
                    <c:v>7.059541957320179</c:v>
                  </c:pt>
                  <c:pt idx="2">
                    <c:v>7.3762962915478596</c:v>
                  </c:pt>
                  <c:pt idx="3">
                    <c:v>7.1121316246863024</c:v>
                  </c:pt>
                  <c:pt idx="4">
                    <c:v>7.3493616154181112</c:v>
                  </c:pt>
                  <c:pt idx="5">
                    <c:v>7.0951517844776788</c:v>
                  </c:pt>
                </c:numCache>
              </c:numRef>
            </c:plus>
            <c:minus>
              <c:numRef>
                <c:f>Graphs!$Y$7:$Y$12</c:f>
                <c:numCache>
                  <c:formatCode>General</c:formatCode>
                  <c:ptCount val="6"/>
                  <c:pt idx="0">
                    <c:v>7.0383640010879107</c:v>
                  </c:pt>
                  <c:pt idx="1">
                    <c:v>7.059541957320179</c:v>
                  </c:pt>
                  <c:pt idx="2">
                    <c:v>7.3762962915478596</c:v>
                  </c:pt>
                  <c:pt idx="3">
                    <c:v>7.1121316246863024</c:v>
                  </c:pt>
                  <c:pt idx="4">
                    <c:v>7.3493616154181112</c:v>
                  </c:pt>
                  <c:pt idx="5">
                    <c:v>7.0951517844776788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Graphs!$W$7:$W$12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Graphs!$X$7:$X$12</c:f>
              <c:numCache>
                <c:formatCode>General</c:formatCode>
                <c:ptCount val="6"/>
                <c:pt idx="0">
                  <c:v>104.69175</c:v>
                </c:pt>
                <c:pt idx="1">
                  <c:v>101.563</c:v>
                </c:pt>
                <c:pt idx="2">
                  <c:v>97.282249999999991</c:v>
                </c:pt>
                <c:pt idx="3">
                  <c:v>96.910249999999991</c:v>
                </c:pt>
                <c:pt idx="4">
                  <c:v>94.555750000000003</c:v>
                </c:pt>
                <c:pt idx="5">
                  <c:v>94.256749999999997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E0-48E5-9784-13D7F8C58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979592"/>
        <c:axId val="477982872"/>
      </c:scatterChart>
      <c:valAx>
        <c:axId val="477979592"/>
        <c:scaling>
          <c:orientation val="minMax"/>
          <c:max val="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rate 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982872"/>
        <c:crosses val="autoZero"/>
        <c:crossBetween val="midCat"/>
        <c:majorUnit val="1"/>
      </c:valAx>
      <c:valAx>
        <c:axId val="477982872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Recovery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97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3</xdr:row>
      <xdr:rowOff>19050</xdr:rowOff>
    </xdr:from>
    <xdr:to>
      <xdr:col>16</xdr:col>
      <xdr:colOff>381001</xdr:colOff>
      <xdr:row>26</xdr:row>
      <xdr:rowOff>152401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27</xdr:row>
      <xdr:rowOff>28575</xdr:rowOff>
    </xdr:from>
    <xdr:to>
      <xdr:col>16</xdr:col>
      <xdr:colOff>347662</xdr:colOff>
      <xdr:row>42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15240</xdr:colOff>
      <xdr:row>15</xdr:row>
      <xdr:rowOff>114300</xdr:rowOff>
    </xdr:from>
    <xdr:to>
      <xdr:col>33</xdr:col>
      <xdr:colOff>121920</xdr:colOff>
      <xdr:row>33</xdr:row>
      <xdr:rowOff>30480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610530-BF56-4EB4-BBB1-F148441C37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6"/>
  <sheetViews>
    <sheetView workbookViewId="0">
      <selection activeCell="J31" sqref="J31"/>
    </sheetView>
  </sheetViews>
  <sheetFormatPr defaultRowHeight="15" x14ac:dyDescent="0.25"/>
  <cols>
    <col min="1" max="1" width="18.7109375" bestFit="1" customWidth="1"/>
    <col min="2" max="2" width="17.85546875" bestFit="1" customWidth="1"/>
    <col min="3" max="6" width="16.7109375" bestFit="1" customWidth="1"/>
    <col min="7" max="7" width="15.5703125" bestFit="1" customWidth="1"/>
    <col min="8" max="8" width="14" bestFit="1" customWidth="1"/>
    <col min="9" max="9" width="23.85546875" bestFit="1" customWidth="1"/>
    <col min="10" max="10" width="28.5703125" bestFit="1" customWidth="1"/>
    <col min="11" max="12" width="28.5703125" customWidth="1"/>
    <col min="13" max="13" width="19.85546875" bestFit="1" customWidth="1"/>
    <col min="15" max="15" width="12" bestFit="1" customWidth="1"/>
    <col min="16" max="16" width="14.28515625" bestFit="1" customWidth="1"/>
    <col min="17" max="18" width="12.7109375" bestFit="1" customWidth="1"/>
    <col min="19" max="19" width="23.140625" bestFit="1" customWidth="1"/>
    <col min="21" max="21" width="12" bestFit="1" customWidth="1"/>
    <col min="22" max="22" width="15.42578125" bestFit="1" customWidth="1"/>
    <col min="23" max="24" width="12" bestFit="1" customWidth="1"/>
    <col min="25" max="25" width="23.85546875" bestFit="1" customWidth="1"/>
  </cols>
  <sheetData>
    <row r="1" spans="1:25" x14ac:dyDescent="0.25">
      <c r="A1" t="s">
        <v>183</v>
      </c>
      <c r="B1" t="s">
        <v>13</v>
      </c>
      <c r="C1" t="s">
        <v>34</v>
      </c>
      <c r="D1" t="s">
        <v>35</v>
      </c>
      <c r="E1" t="s">
        <v>36</v>
      </c>
      <c r="F1" t="s">
        <v>37</v>
      </c>
      <c r="G1" t="s">
        <v>51</v>
      </c>
      <c r="I1" t="s">
        <v>0</v>
      </c>
      <c r="J1" t="s">
        <v>1</v>
      </c>
      <c r="K1" t="s">
        <v>14</v>
      </c>
      <c r="L1" t="s">
        <v>20</v>
      </c>
      <c r="M1" t="s">
        <v>50</v>
      </c>
      <c r="O1" t="s">
        <v>41</v>
      </c>
      <c r="P1" t="s">
        <v>42</v>
      </c>
      <c r="Q1" t="s">
        <v>43</v>
      </c>
      <c r="R1" t="s">
        <v>44</v>
      </c>
      <c r="S1" t="s">
        <v>52</v>
      </c>
      <c r="U1" t="s">
        <v>45</v>
      </c>
      <c r="V1" t="s">
        <v>46</v>
      </c>
      <c r="W1" t="s">
        <v>49</v>
      </c>
      <c r="X1" t="s">
        <v>48</v>
      </c>
      <c r="Y1" t="s">
        <v>53</v>
      </c>
    </row>
    <row r="2" spans="1:25" x14ac:dyDescent="0.25">
      <c r="A2">
        <v>0.83267083333333336</v>
      </c>
      <c r="B2">
        <v>1</v>
      </c>
      <c r="C2">
        <v>0.47010850038849084</v>
      </c>
      <c r="D2">
        <f>0.5*C33</f>
        <v>0.25593415668943681</v>
      </c>
      <c r="E2">
        <v>6.6862003104821724E-2</v>
      </c>
      <c r="F2">
        <v>0.19157550997238929</v>
      </c>
      <c r="G2">
        <f>AVERAGE(C2:F2)</f>
        <v>0.24612004253878467</v>
      </c>
      <c r="I2">
        <v>0.47010850038849084</v>
      </c>
      <c r="J2">
        <v>0.25593415668943681</v>
      </c>
      <c r="K2">
        <v>6.6862003104821724E-2</v>
      </c>
      <c r="L2">
        <v>0.19157550997238929</v>
      </c>
      <c r="M2">
        <f>AVERAGE(I2:L2)</f>
        <v>0.24612004253878467</v>
      </c>
      <c r="O2">
        <f>(C2/$C$23)*100</f>
        <v>6.2832830319661997E-2</v>
      </c>
      <c r="P2">
        <f>(D2/$D$23)*100</f>
        <v>3.4610103578384593E-2</v>
      </c>
      <c r="Q2">
        <f>(E2/$E$23)*100</f>
        <v>8.335244457646971E-3</v>
      </c>
      <c r="R2">
        <f>(F2/$F$23)*100</f>
        <v>2.5970828949778951E-2</v>
      </c>
      <c r="S2">
        <f>AVERAGE(O2:R2)</f>
        <v>3.2937251826368127E-2</v>
      </c>
      <c r="U2">
        <f>SUM($O$2:O2)</f>
        <v>6.2832830319661997E-2</v>
      </c>
      <c r="V2">
        <f>SUM($P$2:P2)</f>
        <v>3.4610103578384593E-2</v>
      </c>
      <c r="W2">
        <f>SUM($Q$2:Q2)</f>
        <v>8.335244457646971E-3</v>
      </c>
      <c r="X2">
        <f>SUM($R$2:R2)</f>
        <v>2.5970828949778951E-2</v>
      </c>
      <c r="Y2">
        <f>AVERAGE(U2:X2)</f>
        <v>3.2937251826368127E-2</v>
      </c>
    </row>
    <row r="3" spans="1:25" x14ac:dyDescent="0.25">
      <c r="A3">
        <v>1.6653416666666667</v>
      </c>
      <c r="B3">
        <v>2</v>
      </c>
      <c r="C3">
        <v>0.24735004323715901</v>
      </c>
      <c r="D3">
        <f t="shared" ref="D3:D21" si="0">0.5*C34</f>
        <v>0</v>
      </c>
      <c r="E3">
        <v>4.4611011171238057E-2</v>
      </c>
      <c r="F3">
        <v>0.65319537015671425</v>
      </c>
      <c r="G3">
        <f t="shared" ref="G3:G21" si="1">AVERAGE(C3:F3)</f>
        <v>0.23628910614127782</v>
      </c>
      <c r="I3">
        <v>0.71745854362564987</v>
      </c>
      <c r="J3">
        <v>0.25593415668943681</v>
      </c>
      <c r="K3">
        <v>0.11147301427605978</v>
      </c>
      <c r="L3">
        <v>0.84477088012910351</v>
      </c>
      <c r="M3">
        <f t="shared" ref="M3:M21" si="2">AVERAGE(I3:L3)</f>
        <v>0.48240914868006246</v>
      </c>
      <c r="O3">
        <f t="shared" ref="O3:O21" si="3">(C3/$C$23)*100</f>
        <v>3.3059821899493483E-2</v>
      </c>
      <c r="P3">
        <f t="shared" ref="P3:P21" si="4">(D3/$D$23)*100</f>
        <v>0</v>
      </c>
      <c r="Q3">
        <f t="shared" ref="Q3:Q21" si="5">(E3/$E$23)*100</f>
        <v>5.5613602098061252E-3</v>
      </c>
      <c r="R3">
        <f t="shared" ref="R3:R21" si="6">(F3/$F$23)*100</f>
        <v>8.8550072144255282E-2</v>
      </c>
      <c r="S3">
        <f t="shared" ref="S3:S21" si="7">AVERAGE(O3:R3)</f>
        <v>3.1792813563388721E-2</v>
      </c>
      <c r="U3">
        <f>SUM($O$2:O3)</f>
        <v>9.589265221915548E-2</v>
      </c>
      <c r="V3">
        <f>SUM($P$2:P3)</f>
        <v>3.4610103578384593E-2</v>
      </c>
      <c r="W3">
        <f>SUM($Q$2:Q3)</f>
        <v>1.3896604667453096E-2</v>
      </c>
      <c r="X3">
        <f>SUM($R$2:R3)</f>
        <v>0.11452090109403423</v>
      </c>
      <c r="Y3">
        <f t="shared" ref="Y3:Y21" si="8">AVERAGE(U3:X3)</f>
        <v>6.4730065389756841E-2</v>
      </c>
    </row>
    <row r="4" spans="1:25" x14ac:dyDescent="0.25">
      <c r="A4">
        <v>2.4980124999999997</v>
      </c>
      <c r="B4">
        <v>3</v>
      </c>
      <c r="C4">
        <v>1.339934645431673</v>
      </c>
      <c r="D4">
        <f t="shared" si="0"/>
        <v>4.3583551998067731E-2</v>
      </c>
      <c r="E4">
        <v>-6.474224531361325E-2</v>
      </c>
      <c r="F4">
        <v>0.13263964071556478</v>
      </c>
      <c r="G4">
        <f t="shared" si="1"/>
        <v>0.36285389820792302</v>
      </c>
      <c r="I4">
        <v>2.0573931890573229</v>
      </c>
      <c r="J4">
        <v>0.29951770868750455</v>
      </c>
      <c r="K4">
        <v>4.6730768962446531E-2</v>
      </c>
      <c r="L4">
        <v>0.97741052084466828</v>
      </c>
      <c r="M4">
        <f t="shared" si="2"/>
        <v>0.84526304688798548</v>
      </c>
      <c r="O4">
        <f t="shared" si="3"/>
        <v>0.17909032945856079</v>
      </c>
      <c r="P4">
        <f t="shared" si="4"/>
        <v>5.8938254607314488E-3</v>
      </c>
      <c r="Q4">
        <f t="shared" si="5"/>
        <v>-8.0709882499317379E-3</v>
      </c>
      <c r="R4">
        <f t="shared" si="6"/>
        <v>1.7981220154290819E-2</v>
      </c>
      <c r="S4">
        <f t="shared" si="7"/>
        <v>4.8723596705912829E-2</v>
      </c>
      <c r="U4">
        <f>SUM($O$2:O4)</f>
        <v>0.27498298167771629</v>
      </c>
      <c r="V4">
        <f>SUM($P$2:P4)</f>
        <v>4.0503929039116045E-2</v>
      </c>
      <c r="W4">
        <f>SUM($Q$2:Q4)</f>
        <v>5.8256164175213582E-3</v>
      </c>
      <c r="X4">
        <f>SUM($R$2:R4)</f>
        <v>0.13250212124832506</v>
      </c>
      <c r="Y4">
        <f t="shared" si="8"/>
        <v>0.11345366209566969</v>
      </c>
    </row>
    <row r="5" spans="1:25" x14ac:dyDescent="0.25">
      <c r="A5">
        <v>3.3306833333333334</v>
      </c>
      <c r="B5">
        <v>4</v>
      </c>
      <c r="C5">
        <v>1.5442333460621405</v>
      </c>
      <c r="D5">
        <f t="shared" si="0"/>
        <v>0.34532231833079857</v>
      </c>
      <c r="E5">
        <v>1.6544060245089081</v>
      </c>
      <c r="F5">
        <v>-0.42566039037073117</v>
      </c>
      <c r="G5">
        <f t="shared" si="1"/>
        <v>0.77957532463277901</v>
      </c>
      <c r="I5">
        <v>3.6016265351194634</v>
      </c>
      <c r="J5">
        <v>0.64484002701830312</v>
      </c>
      <c r="K5">
        <v>1.7011367934713546</v>
      </c>
      <c r="L5">
        <v>0.55175013047393717</v>
      </c>
      <c r="M5">
        <f t="shared" si="2"/>
        <v>1.6248383715207644</v>
      </c>
      <c r="O5">
        <f t="shared" si="3"/>
        <v>0.20639608032380477</v>
      </c>
      <c r="P5">
        <f t="shared" si="4"/>
        <v>4.669810923228801E-2</v>
      </c>
      <c r="Q5">
        <f t="shared" si="5"/>
        <v>0.20624387553670498</v>
      </c>
      <c r="R5">
        <f t="shared" si="6"/>
        <v>-5.7704417389298102E-2</v>
      </c>
      <c r="S5">
        <f t="shared" si="7"/>
        <v>0.10040841192587491</v>
      </c>
      <c r="U5">
        <f>SUM($O$2:O5)</f>
        <v>0.48137906200152103</v>
      </c>
      <c r="V5">
        <f>SUM($P$2:P5)</f>
        <v>8.7202038271404048E-2</v>
      </c>
      <c r="W5">
        <f>SUM($Q$2:Q5)</f>
        <v>0.21206949195422634</v>
      </c>
      <c r="X5">
        <f>SUM($R$2:R5)</f>
        <v>7.4797703859026954E-2</v>
      </c>
      <c r="Y5">
        <f t="shared" si="8"/>
        <v>0.21386207402154458</v>
      </c>
    </row>
    <row r="6" spans="1:25" x14ac:dyDescent="0.25">
      <c r="A6">
        <v>4.1633541666666662</v>
      </c>
      <c r="B6">
        <v>5</v>
      </c>
      <c r="C6">
        <v>67.192929152982259</v>
      </c>
      <c r="D6">
        <f t="shared" si="0"/>
        <v>7.6492450668459355</v>
      </c>
      <c r="E6">
        <v>8.9093217688039079</v>
      </c>
      <c r="F6">
        <v>4.6760912857596795</v>
      </c>
      <c r="G6">
        <f t="shared" si="1"/>
        <v>22.106896818597946</v>
      </c>
      <c r="I6">
        <v>70.794555688101724</v>
      </c>
      <c r="J6">
        <v>8.2940850938642381</v>
      </c>
      <c r="K6">
        <v>10.610458562275262</v>
      </c>
      <c r="L6">
        <v>5.2278414162336162</v>
      </c>
      <c r="M6">
        <f t="shared" si="2"/>
        <v>23.731735190118712</v>
      </c>
      <c r="O6">
        <f t="shared" si="3"/>
        <v>8.9807393668939604</v>
      </c>
      <c r="P6">
        <f t="shared" si="4"/>
        <v>1.0344112231226534</v>
      </c>
      <c r="Q6">
        <f t="shared" si="5"/>
        <v>1.1106663193801467</v>
      </c>
      <c r="R6">
        <f t="shared" si="6"/>
        <v>0.63391175079486572</v>
      </c>
      <c r="S6">
        <f t="shared" si="7"/>
        <v>2.9399321650479067</v>
      </c>
      <c r="U6">
        <f>SUM($O$2:O6)</f>
        <v>9.4621184288954812</v>
      </c>
      <c r="V6">
        <f>SUM($P$2:P6)</f>
        <v>1.1216132613940575</v>
      </c>
      <c r="W6">
        <f>SUM($Q$2:Q6)</f>
        <v>1.322735811334373</v>
      </c>
      <c r="X6">
        <f>SUM($R$2:R6)</f>
        <v>0.70870945465389268</v>
      </c>
      <c r="Y6">
        <f t="shared" si="8"/>
        <v>3.1537942390694513</v>
      </c>
    </row>
    <row r="7" spans="1:25" x14ac:dyDescent="0.25">
      <c r="A7">
        <v>4.9960249999999995</v>
      </c>
      <c r="B7">
        <v>6</v>
      </c>
      <c r="C7">
        <v>351.94795040642339</v>
      </c>
      <c r="D7">
        <f t="shared" si="0"/>
        <v>45.764493496928452</v>
      </c>
      <c r="E7">
        <v>55.10987138205931</v>
      </c>
      <c r="F7">
        <v>85.455302168263344</v>
      </c>
      <c r="G7">
        <f t="shared" si="1"/>
        <v>134.56940436341861</v>
      </c>
      <c r="I7">
        <v>422.74250609452508</v>
      </c>
      <c r="J7">
        <v>54.058578590792692</v>
      </c>
      <c r="K7">
        <v>65.720329944334566</v>
      </c>
      <c r="L7">
        <v>90.68314358449696</v>
      </c>
      <c r="M7">
        <f t="shared" si="2"/>
        <v>158.30113955353733</v>
      </c>
      <c r="O7">
        <f t="shared" si="3"/>
        <v>47.039961691747806</v>
      </c>
      <c r="P7">
        <f t="shared" si="4"/>
        <v>6.1887552667032306</v>
      </c>
      <c r="Q7">
        <f t="shared" si="5"/>
        <v>6.8701837915146333</v>
      </c>
      <c r="R7">
        <f t="shared" si="6"/>
        <v>11.584701174923158</v>
      </c>
      <c r="S7">
        <f t="shared" si="7"/>
        <v>17.920900481222208</v>
      </c>
      <c r="U7">
        <f>SUM($O$2:O7)</f>
        <v>56.502080120643285</v>
      </c>
      <c r="V7">
        <f>SUM($P$2:P7)</f>
        <v>7.3103685280972881</v>
      </c>
      <c r="W7">
        <f>SUM($Q$2:Q7)</f>
        <v>8.1929196028490061</v>
      </c>
      <c r="X7">
        <f>SUM($R$2:R7)</f>
        <v>12.29341062957705</v>
      </c>
      <c r="Y7">
        <f t="shared" si="8"/>
        <v>21.074694720291657</v>
      </c>
    </row>
    <row r="8" spans="1:25" x14ac:dyDescent="0.25">
      <c r="A8">
        <v>5.8286958333333327</v>
      </c>
      <c r="B8">
        <v>7</v>
      </c>
      <c r="C8">
        <v>222.18326629296507</v>
      </c>
      <c r="D8">
        <f t="shared" si="0"/>
        <v>206.55541879867155</v>
      </c>
      <c r="E8">
        <v>188.09387200895304</v>
      </c>
      <c r="F8">
        <v>241.73204370988086</v>
      </c>
      <c r="G8">
        <f t="shared" si="1"/>
        <v>214.64115020261761</v>
      </c>
      <c r="I8">
        <v>644.92577238749016</v>
      </c>
      <c r="J8">
        <v>260.61399738946426</v>
      </c>
      <c r="K8">
        <v>253.81420195328761</v>
      </c>
      <c r="L8">
        <v>332.4151872943778</v>
      </c>
      <c r="M8">
        <f t="shared" si="2"/>
        <v>372.94228975615499</v>
      </c>
      <c r="O8">
        <f t="shared" si="3"/>
        <v>29.696130700290418</v>
      </c>
      <c r="P8">
        <f t="shared" si="4"/>
        <v>27.932592240798343</v>
      </c>
      <c r="Q8">
        <f t="shared" si="5"/>
        <v>23.448421096838523</v>
      </c>
      <c r="R8">
        <f t="shared" si="6"/>
        <v>32.770271940158814</v>
      </c>
      <c r="S8">
        <f t="shared" si="7"/>
        <v>28.461853994521526</v>
      </c>
      <c r="U8">
        <f>SUM($O$2:O8)</f>
        <v>86.198210820933696</v>
      </c>
      <c r="V8">
        <f>SUM($P$2:P8)</f>
        <v>35.242960768895628</v>
      </c>
      <c r="W8">
        <f>SUM($Q$2:Q8)</f>
        <v>31.641340699687529</v>
      </c>
      <c r="X8">
        <f>SUM($R$2:R8)</f>
        <v>45.06368256973586</v>
      </c>
      <c r="Y8">
        <f t="shared" si="8"/>
        <v>49.536548714813179</v>
      </c>
    </row>
    <row r="9" spans="1:25" x14ac:dyDescent="0.25">
      <c r="A9">
        <v>6.6613666666666669</v>
      </c>
      <c r="B9">
        <v>8</v>
      </c>
      <c r="C9">
        <v>66.718461585902503</v>
      </c>
      <c r="D9">
        <f t="shared" si="0"/>
        <v>250.43473059657865</v>
      </c>
      <c r="E9">
        <v>242.27526770434048</v>
      </c>
      <c r="F9">
        <v>212.30909674796939</v>
      </c>
      <c r="G9">
        <f t="shared" si="1"/>
        <v>192.93438915869777</v>
      </c>
      <c r="I9">
        <v>711.6442339733926</v>
      </c>
      <c r="J9">
        <v>511.04872798604288</v>
      </c>
      <c r="K9">
        <v>496.08946965762811</v>
      </c>
      <c r="L9">
        <v>544.72428404234722</v>
      </c>
      <c r="M9">
        <f t="shared" si="2"/>
        <v>565.87667891485273</v>
      </c>
      <c r="O9">
        <f t="shared" si="3"/>
        <v>8.9173239210769442</v>
      </c>
      <c r="P9">
        <f t="shared" si="4"/>
        <v>33.866413446682259</v>
      </c>
      <c r="Q9">
        <f t="shared" si="5"/>
        <v>30.202857954937794</v>
      </c>
      <c r="R9">
        <f t="shared" si="6"/>
        <v>28.781566270752784</v>
      </c>
      <c r="S9">
        <f t="shared" si="7"/>
        <v>25.442040398362444</v>
      </c>
      <c r="U9">
        <f>SUM($O$2:O9)</f>
        <v>95.115534742010638</v>
      </c>
      <c r="V9">
        <f>SUM($P$2:P9)</f>
        <v>69.109374215577887</v>
      </c>
      <c r="W9">
        <f>SUM($Q$2:Q9)</f>
        <v>61.844198654625323</v>
      </c>
      <c r="X9">
        <f>SUM($R$2:R9)</f>
        <v>73.845248840488637</v>
      </c>
      <c r="Y9">
        <f t="shared" si="8"/>
        <v>74.978589113175616</v>
      </c>
    </row>
    <row r="10" spans="1:25" x14ac:dyDescent="0.25">
      <c r="A10">
        <v>7.4940374999999992</v>
      </c>
      <c r="B10">
        <v>9</v>
      </c>
      <c r="C10">
        <v>20.214982562847212</v>
      </c>
      <c r="D10">
        <f t="shared" si="0"/>
        <v>142.75001245880478</v>
      </c>
      <c r="E10">
        <v>173.32633538879881</v>
      </c>
      <c r="F10">
        <v>109.36458912760003</v>
      </c>
      <c r="G10">
        <f t="shared" si="1"/>
        <v>111.4139798845127</v>
      </c>
      <c r="I10">
        <v>731.85921653623984</v>
      </c>
      <c r="J10">
        <v>653.79874044484768</v>
      </c>
      <c r="K10">
        <v>669.41580504642695</v>
      </c>
      <c r="L10">
        <v>654.08887316994719</v>
      </c>
      <c r="M10">
        <f t="shared" si="2"/>
        <v>677.29065879936547</v>
      </c>
      <c r="O10">
        <f t="shared" si="3"/>
        <v>2.7018540788704297</v>
      </c>
      <c r="P10">
        <f t="shared" si="4"/>
        <v>19.304155337929686</v>
      </c>
      <c r="Q10">
        <f t="shared" si="5"/>
        <v>21.60744981194798</v>
      </c>
      <c r="R10">
        <f t="shared" si="6"/>
        <v>14.8259505497603</v>
      </c>
      <c r="S10">
        <f t="shared" si="7"/>
        <v>14.6098524446271</v>
      </c>
      <c r="U10">
        <f>SUM($O$2:O10)</f>
        <v>97.817388820881064</v>
      </c>
      <c r="V10">
        <f>SUM($P$2:P10)</f>
        <v>88.413529553507573</v>
      </c>
      <c r="W10">
        <f>SUM($Q$2:Q10)</f>
        <v>83.451648466573303</v>
      </c>
      <c r="X10">
        <f>SUM($R$2:R10)</f>
        <v>88.671199390248944</v>
      </c>
      <c r="Y10">
        <f t="shared" si="8"/>
        <v>89.588441557802724</v>
      </c>
    </row>
    <row r="11" spans="1:25" x14ac:dyDescent="0.25">
      <c r="A11">
        <v>8.3267083333333325</v>
      </c>
      <c r="B11">
        <v>10</v>
      </c>
      <c r="C11">
        <v>6.2514339248194766</v>
      </c>
      <c r="D11">
        <f t="shared" si="0"/>
        <v>51.513259256060643</v>
      </c>
      <c r="E11">
        <v>81.496183506456447</v>
      </c>
      <c r="F11">
        <v>47.419089477520778</v>
      </c>
      <c r="G11">
        <f t="shared" si="1"/>
        <v>46.669991541214337</v>
      </c>
      <c r="I11">
        <v>738.11065046105932</v>
      </c>
      <c r="J11">
        <v>705.31199970090836</v>
      </c>
      <c r="K11">
        <v>750.91198855288337</v>
      </c>
      <c r="L11">
        <v>701.50796264746793</v>
      </c>
      <c r="M11">
        <f t="shared" si="2"/>
        <v>723.96065034057983</v>
      </c>
      <c r="O11">
        <f t="shared" si="3"/>
        <v>0.83554176690734272</v>
      </c>
      <c r="P11">
        <f t="shared" si="4"/>
        <v>6.9661637257580731</v>
      </c>
      <c r="Q11">
        <f t="shared" si="5"/>
        <v>10.159591103285161</v>
      </c>
      <c r="R11">
        <f t="shared" si="6"/>
        <v>6.4283428604859045</v>
      </c>
      <c r="S11">
        <f t="shared" si="7"/>
        <v>6.097409864109121</v>
      </c>
      <c r="U11">
        <f>SUM($O$2:O11)</f>
        <v>98.652930587788404</v>
      </c>
      <c r="V11">
        <f>SUM($P$2:P11)</f>
        <v>95.379693279265652</v>
      </c>
      <c r="W11">
        <f>SUM($Q$2:Q11)</f>
        <v>93.611239569858469</v>
      </c>
      <c r="X11">
        <f>SUM($R$2:R11)</f>
        <v>95.099542250734842</v>
      </c>
      <c r="Y11">
        <f t="shared" si="8"/>
        <v>95.685851421911835</v>
      </c>
    </row>
    <row r="12" spans="1:25" x14ac:dyDescent="0.25">
      <c r="A12">
        <v>9.1593791666666657</v>
      </c>
      <c r="B12">
        <v>11</v>
      </c>
      <c r="C12">
        <v>2.711825287370317</v>
      </c>
      <c r="D12">
        <f t="shared" si="0"/>
        <v>17.545644319872739</v>
      </c>
      <c r="E12">
        <v>29.640741925697469</v>
      </c>
      <c r="F12">
        <v>18.357530254735469</v>
      </c>
      <c r="G12">
        <f t="shared" si="1"/>
        <v>17.063935446918997</v>
      </c>
      <c r="I12">
        <v>740.82247574842961</v>
      </c>
      <c r="J12">
        <v>722.85764402078109</v>
      </c>
      <c r="K12">
        <v>780.55273047858088</v>
      </c>
      <c r="L12">
        <v>719.86549290220341</v>
      </c>
      <c r="M12">
        <f t="shared" si="2"/>
        <v>741.02458578749884</v>
      </c>
      <c r="O12">
        <f t="shared" si="3"/>
        <v>0.36245177017028746</v>
      </c>
      <c r="P12">
        <f t="shared" si="4"/>
        <v>2.3727062269268187</v>
      </c>
      <c r="Q12">
        <f t="shared" si="5"/>
        <v>3.6951155870904087</v>
      </c>
      <c r="R12">
        <f t="shared" si="6"/>
        <v>2.4886285217501944</v>
      </c>
      <c r="S12">
        <f t="shared" si="7"/>
        <v>2.2297255264844273</v>
      </c>
      <c r="U12">
        <f>SUM($O$2:O12)</f>
        <v>99.015382357958686</v>
      </c>
      <c r="V12">
        <f>SUM($P$2:P12)</f>
        <v>97.752399506192475</v>
      </c>
      <c r="W12">
        <f>SUM($Q$2:Q12)</f>
        <v>97.306355156948882</v>
      </c>
      <c r="X12">
        <f>SUM($R$2:R12)</f>
        <v>97.588170772485043</v>
      </c>
      <c r="Y12">
        <f t="shared" si="8"/>
        <v>97.915576948396279</v>
      </c>
    </row>
    <row r="13" spans="1:25" x14ac:dyDescent="0.25">
      <c r="A13">
        <v>9.992049999999999</v>
      </c>
      <c r="B13">
        <v>12</v>
      </c>
      <c r="C13">
        <v>2.7096240829407736</v>
      </c>
      <c r="D13">
        <f t="shared" si="0"/>
        <v>7.0933295971792623</v>
      </c>
      <c r="E13">
        <v>11.170005662570217</v>
      </c>
      <c r="F13">
        <v>9.7101204484313044</v>
      </c>
      <c r="G13">
        <f t="shared" si="1"/>
        <v>7.6707699477803892</v>
      </c>
      <c r="I13">
        <v>743.53209983137037</v>
      </c>
      <c r="J13">
        <v>729.95097361796036</v>
      </c>
      <c r="K13">
        <v>791.72273614115113</v>
      </c>
      <c r="L13">
        <v>729.57561335063474</v>
      </c>
      <c r="M13">
        <f t="shared" si="2"/>
        <v>748.69535573527912</v>
      </c>
      <c r="O13">
        <f t="shared" si="3"/>
        <v>0.36215756595082305</v>
      </c>
      <c r="P13">
        <f t="shared" si="4"/>
        <v>0.95923449706597097</v>
      </c>
      <c r="Q13">
        <f t="shared" si="5"/>
        <v>1.3924908538091565</v>
      </c>
      <c r="R13">
        <f t="shared" si="6"/>
        <v>1.3163471535808806</v>
      </c>
      <c r="S13">
        <f t="shared" si="7"/>
        <v>1.0075575176017078</v>
      </c>
      <c r="U13">
        <f>SUM($O$2:O13)</f>
        <v>99.377539923909509</v>
      </c>
      <c r="V13">
        <f>SUM($P$2:P13)</f>
        <v>98.711634003258439</v>
      </c>
      <c r="W13">
        <f>SUM($Q$2:Q13)</f>
        <v>98.698846010758032</v>
      </c>
      <c r="X13">
        <f>SUM($R$2:R13)</f>
        <v>98.904517926065921</v>
      </c>
      <c r="Y13">
        <f t="shared" si="8"/>
        <v>98.923134465997975</v>
      </c>
    </row>
    <row r="14" spans="1:25" x14ac:dyDescent="0.25">
      <c r="A14">
        <v>10.824720833333332</v>
      </c>
      <c r="B14">
        <v>13</v>
      </c>
      <c r="C14">
        <v>1.5305025443920222</v>
      </c>
      <c r="D14">
        <f t="shared" si="0"/>
        <v>2.9875752464274603</v>
      </c>
      <c r="E14">
        <v>5.822006131605951</v>
      </c>
      <c r="F14">
        <v>5.4917625032033124</v>
      </c>
      <c r="G14">
        <f t="shared" si="1"/>
        <v>3.9579616064071867</v>
      </c>
      <c r="I14">
        <v>745.06260237576237</v>
      </c>
      <c r="J14">
        <v>732.93854886438783</v>
      </c>
      <c r="K14">
        <v>797.54474227275705</v>
      </c>
      <c r="L14">
        <v>735.06737585383803</v>
      </c>
      <c r="M14">
        <f t="shared" si="2"/>
        <v>752.65331734168626</v>
      </c>
      <c r="O14">
        <f t="shared" si="3"/>
        <v>0.2045608760448383</v>
      </c>
      <c r="P14">
        <f t="shared" si="4"/>
        <v>0.40401128971832906</v>
      </c>
      <c r="Q14">
        <f t="shared" si="5"/>
        <v>0.72579106349500944</v>
      </c>
      <c r="R14">
        <f t="shared" si="6"/>
        <v>0.74448777207514116</v>
      </c>
      <c r="S14">
        <f t="shared" si="7"/>
        <v>0.51971275033332942</v>
      </c>
      <c r="U14">
        <f>SUM($O$2:O14)</f>
        <v>99.582100799954347</v>
      </c>
      <c r="V14">
        <f>SUM($P$2:P14)</f>
        <v>99.115645292976765</v>
      </c>
      <c r="W14">
        <f>SUM($Q$2:Q14)</f>
        <v>99.424637074253042</v>
      </c>
      <c r="X14">
        <f>SUM($R$2:R14)</f>
        <v>99.649005698141067</v>
      </c>
      <c r="Y14">
        <f t="shared" si="8"/>
        <v>99.442847216331302</v>
      </c>
    </row>
    <row r="15" spans="1:25" x14ac:dyDescent="0.25">
      <c r="A15">
        <v>11.657391666666665</v>
      </c>
      <c r="B15">
        <v>14</v>
      </c>
      <c r="C15">
        <v>1.4137775299312287</v>
      </c>
      <c r="D15">
        <f t="shared" si="0"/>
        <v>1.6723933828452289</v>
      </c>
      <c r="E15">
        <v>2.7552089509077482</v>
      </c>
      <c r="F15">
        <v>2.0493339632709464</v>
      </c>
      <c r="G15">
        <f t="shared" si="1"/>
        <v>1.9726784567387881</v>
      </c>
      <c r="I15">
        <v>746.47637990569365</v>
      </c>
      <c r="J15">
        <v>734.61094224723308</v>
      </c>
      <c r="K15">
        <v>800.29995122366483</v>
      </c>
      <c r="L15">
        <v>737.11670981710893</v>
      </c>
      <c r="M15">
        <f t="shared" si="2"/>
        <v>754.62599579842515</v>
      </c>
      <c r="O15">
        <f t="shared" si="3"/>
        <v>0.18895987537879147</v>
      </c>
      <c r="P15">
        <f t="shared" si="4"/>
        <v>0.22615859075939951</v>
      </c>
      <c r="Q15">
        <f t="shared" si="5"/>
        <v>0.34347370810458111</v>
      </c>
      <c r="R15">
        <f t="shared" si="6"/>
        <v>0.27781683488016312</v>
      </c>
      <c r="S15">
        <f t="shared" si="7"/>
        <v>0.2591022522807338</v>
      </c>
      <c r="U15">
        <f>SUM($O$2:O15)</f>
        <v>99.771060675333132</v>
      </c>
      <c r="V15">
        <f>SUM($P$2:P15)</f>
        <v>99.341803883736162</v>
      </c>
      <c r="W15">
        <f>SUM($Q$2:Q15)</f>
        <v>99.768110782357624</v>
      </c>
      <c r="X15">
        <f>SUM($R$2:R15)</f>
        <v>99.926822533021237</v>
      </c>
      <c r="Y15">
        <f t="shared" si="8"/>
        <v>99.701949468612042</v>
      </c>
    </row>
    <row r="16" spans="1:25" x14ac:dyDescent="0.25">
      <c r="A16">
        <v>12.490062500000001</v>
      </c>
      <c r="B16">
        <v>15</v>
      </c>
      <c r="C16">
        <v>1.7128994834633091</v>
      </c>
      <c r="D16">
        <f t="shared" si="0"/>
        <v>1.5160555700795977</v>
      </c>
      <c r="E16">
        <v>1.8601227197067898</v>
      </c>
      <c r="F16">
        <v>0.5397983476791598</v>
      </c>
      <c r="G16">
        <f t="shared" si="1"/>
        <v>1.4072190302322141</v>
      </c>
      <c r="I16">
        <v>748.18927938915692</v>
      </c>
      <c r="J16">
        <v>736.12699781731271</v>
      </c>
      <c r="K16">
        <v>802.16007394337157</v>
      </c>
      <c r="L16">
        <v>737.65650816478808</v>
      </c>
      <c r="M16">
        <f t="shared" si="2"/>
        <v>756.03321482865738</v>
      </c>
      <c r="O16">
        <f t="shared" si="3"/>
        <v>0.22893932466685024</v>
      </c>
      <c r="P16">
        <f t="shared" si="4"/>
        <v>0.20501695041319745</v>
      </c>
      <c r="Q16">
        <f t="shared" si="5"/>
        <v>0.23188921764237611</v>
      </c>
      <c r="R16">
        <f t="shared" si="6"/>
        <v>7.3177466978786826E-2</v>
      </c>
      <c r="S16">
        <f t="shared" si="7"/>
        <v>0.18475573992530264</v>
      </c>
      <c r="U16">
        <f>SUM($O$2:O16)</f>
        <v>99.999999999999986</v>
      </c>
      <c r="V16">
        <f>SUM($P$2:P16)</f>
        <v>99.546820834149358</v>
      </c>
      <c r="W16">
        <f>SUM($Q$2:Q16)</f>
        <v>100</v>
      </c>
      <c r="X16">
        <f>SUM($R$2:R16)</f>
        <v>100.00000000000003</v>
      </c>
      <c r="Y16">
        <f t="shared" si="8"/>
        <v>99.886705208537336</v>
      </c>
    </row>
    <row r="17" spans="1:25" x14ac:dyDescent="0.25">
      <c r="A17">
        <v>12.973920000000001</v>
      </c>
      <c r="B17">
        <v>16</v>
      </c>
      <c r="C17">
        <v>0</v>
      </c>
      <c r="D17">
        <f t="shared" si="0"/>
        <v>1.3341804409787712</v>
      </c>
      <c r="E17">
        <v>0</v>
      </c>
      <c r="F17">
        <v>0</v>
      </c>
      <c r="G17">
        <f t="shared" si="1"/>
        <v>0.3335451102446928</v>
      </c>
      <c r="I17">
        <v>748.18927938915692</v>
      </c>
      <c r="J17">
        <v>737.46117825829151</v>
      </c>
      <c r="K17">
        <v>802.16007394337157</v>
      </c>
      <c r="L17">
        <v>737.65650816478808</v>
      </c>
      <c r="M17">
        <f t="shared" si="2"/>
        <v>756.36675993890208</v>
      </c>
      <c r="O17">
        <f t="shared" si="3"/>
        <v>0</v>
      </c>
      <c r="P17">
        <f t="shared" si="4"/>
        <v>0.18042188605002224</v>
      </c>
      <c r="Q17">
        <f t="shared" si="5"/>
        <v>0</v>
      </c>
      <c r="R17">
        <f t="shared" si="6"/>
        <v>0</v>
      </c>
      <c r="S17">
        <f t="shared" si="7"/>
        <v>4.510547151250556E-2</v>
      </c>
      <c r="U17">
        <f>SUM($O$2:O17)</f>
        <v>99.999999999999986</v>
      </c>
      <c r="V17">
        <f>SUM($P$2:P17)</f>
        <v>99.727242720199385</v>
      </c>
      <c r="W17">
        <f>SUM($Q$2:Q17)</f>
        <v>100</v>
      </c>
      <c r="X17">
        <f>SUM($R$2:R17)</f>
        <v>100.00000000000003</v>
      </c>
      <c r="Y17">
        <f t="shared" si="8"/>
        <v>99.931810680049836</v>
      </c>
    </row>
    <row r="18" spans="1:25" x14ac:dyDescent="0.25">
      <c r="A18">
        <v>13.784790000000001</v>
      </c>
      <c r="B18">
        <v>17</v>
      </c>
      <c r="C18">
        <v>0</v>
      </c>
      <c r="D18">
        <f t="shared" si="0"/>
        <v>0.40611948398332148</v>
      </c>
      <c r="E18">
        <v>0</v>
      </c>
      <c r="F18">
        <v>0</v>
      </c>
      <c r="G18">
        <f t="shared" si="1"/>
        <v>0.10152987099583037</v>
      </c>
      <c r="I18">
        <v>748.18927938915692</v>
      </c>
      <c r="J18">
        <v>737.86729774227479</v>
      </c>
      <c r="K18">
        <v>802.16007394337157</v>
      </c>
      <c r="L18">
        <v>737.65650816478808</v>
      </c>
      <c r="M18">
        <f t="shared" si="2"/>
        <v>756.4682898098979</v>
      </c>
      <c r="O18">
        <f t="shared" si="3"/>
        <v>0</v>
      </c>
      <c r="P18">
        <f t="shared" si="4"/>
        <v>5.4919740247562618E-2</v>
      </c>
      <c r="Q18">
        <f t="shared" si="5"/>
        <v>0</v>
      </c>
      <c r="R18">
        <f t="shared" si="6"/>
        <v>0</v>
      </c>
      <c r="S18">
        <f t="shared" si="7"/>
        <v>1.3729935061890654E-2</v>
      </c>
      <c r="U18">
        <f>SUM($O$2:O18)</f>
        <v>99.999999999999986</v>
      </c>
      <c r="V18">
        <f>SUM($P$2:P18)</f>
        <v>99.782162460446941</v>
      </c>
      <c r="W18">
        <f>SUM($Q$2:Q18)</f>
        <v>100</v>
      </c>
      <c r="X18">
        <f>SUM($R$2:R18)</f>
        <v>100.00000000000003</v>
      </c>
      <c r="Y18">
        <f t="shared" si="8"/>
        <v>99.945540615111724</v>
      </c>
    </row>
    <row r="19" spans="1:25" x14ac:dyDescent="0.25">
      <c r="A19">
        <v>14.595660000000002</v>
      </c>
      <c r="B19">
        <v>18</v>
      </c>
      <c r="C19">
        <v>0</v>
      </c>
      <c r="D19">
        <f t="shared" si="0"/>
        <v>0.67216928286971289</v>
      </c>
      <c r="E19">
        <v>0</v>
      </c>
      <c r="F19">
        <v>0</v>
      </c>
      <c r="G19">
        <f t="shared" si="1"/>
        <v>0.16804232071742822</v>
      </c>
      <c r="I19">
        <v>748.18927938915692</v>
      </c>
      <c r="J19">
        <v>738.53946702514452</v>
      </c>
      <c r="K19">
        <v>802.16007394337157</v>
      </c>
      <c r="L19">
        <v>737.65650816478808</v>
      </c>
      <c r="M19">
        <f t="shared" si="2"/>
        <v>756.6363321306153</v>
      </c>
      <c r="O19">
        <f t="shared" si="3"/>
        <v>0</v>
      </c>
      <c r="P19">
        <f t="shared" si="4"/>
        <v>9.0897787162339413E-2</v>
      </c>
      <c r="Q19">
        <f t="shared" si="5"/>
        <v>0</v>
      </c>
      <c r="R19">
        <f t="shared" si="6"/>
        <v>0</v>
      </c>
      <c r="S19">
        <f t="shared" si="7"/>
        <v>2.2724446790584853E-2</v>
      </c>
      <c r="U19">
        <f>SUM($O$2:O19)</f>
        <v>99.999999999999986</v>
      </c>
      <c r="V19">
        <f>SUM($P$2:P19)</f>
        <v>99.873060247609274</v>
      </c>
      <c r="W19">
        <f>SUM($Q$2:Q19)</f>
        <v>100</v>
      </c>
      <c r="X19">
        <f>SUM($R$2:R19)</f>
        <v>100.00000000000003</v>
      </c>
      <c r="Y19">
        <f t="shared" si="8"/>
        <v>99.968265061902315</v>
      </c>
    </row>
    <row r="20" spans="1:25" x14ac:dyDescent="0.25">
      <c r="A20">
        <v>15.406530000000002</v>
      </c>
      <c r="B20">
        <v>19</v>
      </c>
      <c r="C20">
        <v>0</v>
      </c>
      <c r="D20">
        <f t="shared" si="0"/>
        <v>0.78930094886134317</v>
      </c>
      <c r="E20">
        <v>0</v>
      </c>
      <c r="F20">
        <v>0</v>
      </c>
      <c r="G20">
        <f t="shared" si="1"/>
        <v>0.19732523721533579</v>
      </c>
      <c r="I20">
        <v>748.18927938915692</v>
      </c>
      <c r="J20">
        <v>739.32876797400581</v>
      </c>
      <c r="K20">
        <v>802.16007394337157</v>
      </c>
      <c r="L20">
        <v>737.65650816478808</v>
      </c>
      <c r="M20">
        <f t="shared" si="2"/>
        <v>756.8336573678306</v>
      </c>
      <c r="O20">
        <f t="shared" si="3"/>
        <v>0</v>
      </c>
      <c r="P20">
        <f t="shared" si="4"/>
        <v>0.10673756073815925</v>
      </c>
      <c r="Q20">
        <f t="shared" si="5"/>
        <v>0</v>
      </c>
      <c r="R20">
        <f t="shared" si="6"/>
        <v>0</v>
      </c>
      <c r="S20">
        <f t="shared" si="7"/>
        <v>2.6684390184539813E-2</v>
      </c>
      <c r="U20">
        <f>SUM($O$2:O20)</f>
        <v>99.999999999999986</v>
      </c>
      <c r="V20">
        <f>SUM($P$2:P20)</f>
        <v>99.979797808347428</v>
      </c>
      <c r="W20">
        <f>SUM($Q$2:Q20)</f>
        <v>100</v>
      </c>
      <c r="X20">
        <f>SUM($R$2:R20)</f>
        <v>100.00000000000003</v>
      </c>
      <c r="Y20">
        <f t="shared" si="8"/>
        <v>99.994949452086871</v>
      </c>
    </row>
    <row r="21" spans="1:25" x14ac:dyDescent="0.25">
      <c r="A21">
        <v>16.217400000000001</v>
      </c>
      <c r="B21">
        <v>20</v>
      </c>
      <c r="C21">
        <v>0</v>
      </c>
      <c r="D21">
        <f t="shared" si="0"/>
        <v>0.14939079486312212</v>
      </c>
      <c r="E21">
        <v>0</v>
      </c>
      <c r="F21">
        <v>0</v>
      </c>
      <c r="G21">
        <f t="shared" si="1"/>
        <v>3.7347698715780531E-2</v>
      </c>
      <c r="I21">
        <v>748.18927938915692</v>
      </c>
      <c r="J21">
        <v>739.47815876886898</v>
      </c>
      <c r="K21">
        <v>802.16007394337157</v>
      </c>
      <c r="L21">
        <v>737.65650816478808</v>
      </c>
      <c r="M21">
        <f t="shared" si="2"/>
        <v>756.87100506654645</v>
      </c>
      <c r="O21">
        <f t="shared" si="3"/>
        <v>0</v>
      </c>
      <c r="P21">
        <f t="shared" si="4"/>
        <v>2.020219165253475E-2</v>
      </c>
      <c r="Q21">
        <f t="shared" si="5"/>
        <v>0</v>
      </c>
      <c r="R21">
        <f t="shared" si="6"/>
        <v>0</v>
      </c>
      <c r="S21">
        <f t="shared" si="7"/>
        <v>5.0505479131336874E-3</v>
      </c>
      <c r="U21">
        <f>SUM($O$2:O21)</f>
        <v>99.999999999999986</v>
      </c>
      <c r="V21">
        <f>SUM($P$2:P21)</f>
        <v>99.999999999999957</v>
      </c>
      <c r="W21">
        <f>SUM($Q$2:Q21)</f>
        <v>100</v>
      </c>
      <c r="X21">
        <f>SUM($R$2:R21)</f>
        <v>100.00000000000003</v>
      </c>
      <c r="Y21">
        <f t="shared" si="8"/>
        <v>100</v>
      </c>
    </row>
    <row r="23" spans="1:25" s="2" customFormat="1" x14ac:dyDescent="0.25">
      <c r="B23" s="2" t="s">
        <v>40</v>
      </c>
      <c r="C23" s="2">
        <f>SUM(C2:C21)</f>
        <v>748.18927938915692</v>
      </c>
      <c r="D23" s="2">
        <f t="shared" ref="D23:R23" si="9">SUM(D2:D21)</f>
        <v>739.47815876886898</v>
      </c>
      <c r="E23" s="2">
        <f t="shared" si="9"/>
        <v>802.16007394337157</v>
      </c>
      <c r="F23" s="2">
        <f t="shared" si="9"/>
        <v>737.65650816478808</v>
      </c>
      <c r="O23" s="2">
        <f t="shared" si="9"/>
        <v>99.999999999999986</v>
      </c>
      <c r="P23" s="2">
        <f t="shared" si="9"/>
        <v>99.999999999999957</v>
      </c>
      <c r="Q23" s="2">
        <f t="shared" si="9"/>
        <v>100</v>
      </c>
      <c r="R23" s="2">
        <f t="shared" si="9"/>
        <v>100.00000000000003</v>
      </c>
    </row>
    <row r="25" spans="1:25" x14ac:dyDescent="0.25">
      <c r="B25" t="s">
        <v>146</v>
      </c>
      <c r="C25">
        <v>1.0458000000000001</v>
      </c>
      <c r="D25">
        <v>1.0108699999999999</v>
      </c>
      <c r="E25">
        <v>1.0327999999999999</v>
      </c>
      <c r="F25">
        <v>1.0982000000000001</v>
      </c>
      <c r="H25" t="s">
        <v>147</v>
      </c>
      <c r="I25">
        <f>AVERAGE(C25:F25)</f>
        <v>1.0469174999999999</v>
      </c>
      <c r="J25">
        <f>I25*100</f>
        <v>104.69175</v>
      </c>
    </row>
    <row r="27" spans="1:25" x14ac:dyDescent="0.25">
      <c r="B27" t="s">
        <v>154</v>
      </c>
      <c r="C27">
        <v>1.01E-2</v>
      </c>
      <c r="D27">
        <v>9.2800000000000001E-3</v>
      </c>
      <c r="E27">
        <v>9.9000000000000008E-3</v>
      </c>
      <c r="F27">
        <v>1.15E-2</v>
      </c>
      <c r="I27">
        <f>(SQRT(((C27/C25)^2)+((D27/D25)^2)+((E27/E25)^2)+((F27/F25)^2)))*I25</f>
        <v>2.0383640010879108E-2</v>
      </c>
      <c r="J27">
        <f>I27*100</f>
        <v>2.0383640010879107</v>
      </c>
    </row>
    <row r="29" spans="1:25" x14ac:dyDescent="0.25">
      <c r="B29" t="s">
        <v>156</v>
      </c>
      <c r="C29">
        <f>C25*100</f>
        <v>104.58000000000001</v>
      </c>
      <c r="D29">
        <f t="shared" ref="D29:F29" si="10">D25*100</f>
        <v>101.08699999999999</v>
      </c>
      <c r="E29">
        <f t="shared" si="10"/>
        <v>103.28</v>
      </c>
      <c r="F29">
        <f t="shared" si="10"/>
        <v>109.82000000000001</v>
      </c>
    </row>
    <row r="30" spans="1:25" x14ac:dyDescent="0.25">
      <c r="B30" t="s">
        <v>157</v>
      </c>
      <c r="C30">
        <f>C27*100</f>
        <v>1.01</v>
      </c>
      <c r="D30">
        <f t="shared" ref="D30:F30" si="11">D27*100</f>
        <v>0.92800000000000005</v>
      </c>
      <c r="E30">
        <f t="shared" si="11"/>
        <v>0.9900000000000001</v>
      </c>
      <c r="F30">
        <f t="shared" si="11"/>
        <v>1.1499999999999999</v>
      </c>
    </row>
    <row r="32" spans="1:25" x14ac:dyDescent="0.25">
      <c r="B32" s="1" t="s">
        <v>39</v>
      </c>
      <c r="C32" s="1" t="s">
        <v>38</v>
      </c>
    </row>
    <row r="33" spans="2:3" x14ac:dyDescent="0.25">
      <c r="B33" s="1">
        <v>1</v>
      </c>
      <c r="C33" s="1">
        <v>0.51186831337887362</v>
      </c>
    </row>
    <row r="34" spans="2:3" x14ac:dyDescent="0.25">
      <c r="B34" s="1">
        <v>2</v>
      </c>
      <c r="C34" s="1">
        <v>0</v>
      </c>
    </row>
    <row r="35" spans="2:3" x14ac:dyDescent="0.25">
      <c r="B35" s="1">
        <v>3</v>
      </c>
      <c r="C35" s="1">
        <v>8.7167103996135462E-2</v>
      </c>
    </row>
    <row r="36" spans="2:3" x14ac:dyDescent="0.25">
      <c r="B36" s="1">
        <v>4</v>
      </c>
      <c r="C36" s="1">
        <v>0.69064463666159714</v>
      </c>
    </row>
    <row r="37" spans="2:3" x14ac:dyDescent="0.25">
      <c r="B37" s="1">
        <v>5</v>
      </c>
      <c r="C37" s="1">
        <v>15.298490133691871</v>
      </c>
    </row>
    <row r="38" spans="2:3" x14ac:dyDescent="0.25">
      <c r="B38" s="1">
        <v>6</v>
      </c>
      <c r="C38" s="1">
        <v>91.528986993856904</v>
      </c>
    </row>
    <row r="39" spans="2:3" x14ac:dyDescent="0.25">
      <c r="B39" s="1">
        <v>7</v>
      </c>
      <c r="C39" s="1">
        <v>413.11083759734311</v>
      </c>
    </row>
    <row r="40" spans="2:3" x14ac:dyDescent="0.25">
      <c r="B40" s="1">
        <v>8</v>
      </c>
      <c r="C40" s="1">
        <v>500.86946119315729</v>
      </c>
    </row>
    <row r="41" spans="2:3" x14ac:dyDescent="0.25">
      <c r="B41" s="1">
        <v>9</v>
      </c>
      <c r="C41" s="1">
        <v>285.50002491760955</v>
      </c>
    </row>
    <row r="42" spans="2:3" x14ac:dyDescent="0.25">
      <c r="B42" s="1">
        <v>10</v>
      </c>
      <c r="C42" s="1">
        <v>103.02651851212129</v>
      </c>
    </row>
    <row r="43" spans="2:3" x14ac:dyDescent="0.25">
      <c r="B43" s="1">
        <v>11</v>
      </c>
      <c r="C43" s="1">
        <v>35.091288639745478</v>
      </c>
    </row>
    <row r="44" spans="2:3" x14ac:dyDescent="0.25">
      <c r="B44" s="1">
        <v>12</v>
      </c>
      <c r="C44" s="1">
        <v>14.186659194358525</v>
      </c>
    </row>
    <row r="45" spans="2:3" x14ac:dyDescent="0.25">
      <c r="B45" s="1">
        <v>13</v>
      </c>
      <c r="C45" s="1">
        <v>5.9751504928549206</v>
      </c>
    </row>
    <row r="46" spans="2:3" x14ac:dyDescent="0.25">
      <c r="B46" s="1">
        <v>14</v>
      </c>
      <c r="C46" s="1">
        <v>3.3447867656904577</v>
      </c>
    </row>
    <row r="47" spans="2:3" x14ac:dyDescent="0.25">
      <c r="B47" s="1">
        <v>15</v>
      </c>
      <c r="C47" s="1">
        <v>3.0321111401591954</v>
      </c>
    </row>
    <row r="48" spans="2:3" x14ac:dyDescent="0.25">
      <c r="B48" s="1">
        <v>16</v>
      </c>
      <c r="C48" s="1">
        <v>2.6683608819575424</v>
      </c>
    </row>
    <row r="49" spans="1:10" x14ac:dyDescent="0.25">
      <c r="B49" s="1">
        <v>17</v>
      </c>
      <c r="C49" s="1">
        <v>0.81223896796664297</v>
      </c>
    </row>
    <row r="50" spans="1:10" x14ac:dyDescent="0.25">
      <c r="B50" s="1">
        <v>18</v>
      </c>
      <c r="C50" s="1">
        <v>1.3443385657394258</v>
      </c>
    </row>
    <row r="51" spans="1:10" x14ac:dyDescent="0.25">
      <c r="B51" s="1">
        <v>19</v>
      </c>
      <c r="C51" s="1">
        <v>1.5786018977226863</v>
      </c>
    </row>
    <row r="52" spans="1:10" x14ac:dyDescent="0.25">
      <c r="B52" s="1">
        <v>20</v>
      </c>
      <c r="C52" s="1">
        <v>0.29878158972624425</v>
      </c>
    </row>
    <row r="56" spans="1:10" x14ac:dyDescent="0.25">
      <c r="A56" t="s">
        <v>2</v>
      </c>
      <c r="C56" t="s">
        <v>182</v>
      </c>
      <c r="D56" t="s">
        <v>182</v>
      </c>
      <c r="E56" t="s">
        <v>182</v>
      </c>
      <c r="F56" t="s">
        <v>182</v>
      </c>
    </row>
    <row r="57" spans="1:10" x14ac:dyDescent="0.25">
      <c r="A57">
        <f>AVERAGE(C57:F57)</f>
        <v>0.83267083333333336</v>
      </c>
      <c r="C57">
        <v>0.86346666666666649</v>
      </c>
      <c r="D57">
        <v>0.81087000000000009</v>
      </c>
      <c r="E57">
        <v>0.82221333333333324</v>
      </c>
      <c r="F57">
        <v>0.83413333333333328</v>
      </c>
      <c r="H57">
        <f>A57</f>
        <v>0.83267083333333336</v>
      </c>
    </row>
    <row r="58" spans="1:10" x14ac:dyDescent="0.25">
      <c r="A58">
        <f t="shared" ref="A58:A76" si="12">AVERAGE(C58:F58)</f>
        <v>1.6653416666666667</v>
      </c>
      <c r="C58">
        <v>1.726933333333333</v>
      </c>
      <c r="D58">
        <v>1.6217400000000002</v>
      </c>
      <c r="E58">
        <v>1.6444266666666665</v>
      </c>
      <c r="F58">
        <v>1.6682666666666666</v>
      </c>
      <c r="H58">
        <f>A58-A57</f>
        <v>0.83267083333333336</v>
      </c>
    </row>
    <row r="59" spans="1:10" x14ac:dyDescent="0.25">
      <c r="A59">
        <f t="shared" si="12"/>
        <v>2.4980124999999997</v>
      </c>
      <c r="C59">
        <v>2.5903999999999994</v>
      </c>
      <c r="D59">
        <v>2.4326100000000004</v>
      </c>
      <c r="E59">
        <v>2.4666399999999999</v>
      </c>
      <c r="F59">
        <v>2.5023999999999997</v>
      </c>
      <c r="H59">
        <f t="shared" ref="H59:H76" si="13">A59-A58</f>
        <v>0.83267083333333303</v>
      </c>
      <c r="I59">
        <f>AVERAGE(H57:H76)</f>
        <v>0.81087000000000009</v>
      </c>
      <c r="J59">
        <f>I59/1</f>
        <v>0.81087000000000009</v>
      </c>
    </row>
    <row r="60" spans="1:10" x14ac:dyDescent="0.25">
      <c r="A60">
        <f t="shared" si="12"/>
        <v>3.3306833333333334</v>
      </c>
      <c r="C60">
        <v>3.453866666666666</v>
      </c>
      <c r="D60">
        <v>3.2434800000000004</v>
      </c>
      <c r="E60">
        <v>3.288853333333333</v>
      </c>
      <c r="F60">
        <v>3.3365333333333331</v>
      </c>
      <c r="H60">
        <f t="shared" si="13"/>
        <v>0.83267083333333369</v>
      </c>
    </row>
    <row r="61" spans="1:10" x14ac:dyDescent="0.25">
      <c r="A61">
        <f t="shared" si="12"/>
        <v>4.1633541666666662</v>
      </c>
      <c r="C61">
        <v>4.3173333333333321</v>
      </c>
      <c r="D61">
        <v>4.0543500000000003</v>
      </c>
      <c r="E61">
        <v>4.111066666666666</v>
      </c>
      <c r="F61">
        <v>4.1706666666666665</v>
      </c>
      <c r="H61">
        <f t="shared" si="13"/>
        <v>0.8326708333333328</v>
      </c>
    </row>
    <row r="62" spans="1:10" x14ac:dyDescent="0.25">
      <c r="A62">
        <f t="shared" si="12"/>
        <v>4.9960249999999995</v>
      </c>
      <c r="C62">
        <v>5.1807999999999987</v>
      </c>
      <c r="D62">
        <v>4.8652200000000008</v>
      </c>
      <c r="E62">
        <v>4.9332799999999999</v>
      </c>
      <c r="F62">
        <v>5.0047999999999995</v>
      </c>
      <c r="H62">
        <f t="shared" si="13"/>
        <v>0.83267083333333325</v>
      </c>
    </row>
    <row r="63" spans="1:10" x14ac:dyDescent="0.25">
      <c r="A63">
        <f t="shared" si="12"/>
        <v>5.8286958333333327</v>
      </c>
      <c r="C63">
        <v>6.0442666666666653</v>
      </c>
      <c r="D63">
        <v>5.6760900000000003</v>
      </c>
      <c r="E63">
        <v>5.7554933333333329</v>
      </c>
      <c r="F63">
        <v>5.8389333333333333</v>
      </c>
      <c r="H63">
        <f t="shared" si="13"/>
        <v>0.83267083333333325</v>
      </c>
    </row>
    <row r="64" spans="1:10" x14ac:dyDescent="0.25">
      <c r="A64">
        <f t="shared" si="12"/>
        <v>6.6613666666666669</v>
      </c>
      <c r="C64">
        <v>6.9077333333333319</v>
      </c>
      <c r="D64">
        <v>6.4869600000000007</v>
      </c>
      <c r="E64">
        <v>6.5777066666666659</v>
      </c>
      <c r="F64">
        <v>6.6730666666666663</v>
      </c>
      <c r="H64">
        <f t="shared" si="13"/>
        <v>0.83267083333333414</v>
      </c>
    </row>
    <row r="65" spans="1:8" x14ac:dyDescent="0.25">
      <c r="A65">
        <f t="shared" si="12"/>
        <v>7.4940374999999992</v>
      </c>
      <c r="C65">
        <v>7.7711999999999986</v>
      </c>
      <c r="D65">
        <v>7.2978300000000011</v>
      </c>
      <c r="E65">
        <v>7.3999199999999989</v>
      </c>
      <c r="F65">
        <v>7.5071999999999992</v>
      </c>
      <c r="H65">
        <f t="shared" si="13"/>
        <v>0.83267083333333236</v>
      </c>
    </row>
    <row r="66" spans="1:8" x14ac:dyDescent="0.25">
      <c r="A66">
        <f t="shared" si="12"/>
        <v>8.3267083333333325</v>
      </c>
      <c r="C66">
        <v>8.6346666666666643</v>
      </c>
      <c r="D66">
        <v>8.1087000000000007</v>
      </c>
      <c r="E66">
        <v>8.222133333333332</v>
      </c>
      <c r="F66">
        <v>8.341333333333333</v>
      </c>
      <c r="H66">
        <f t="shared" si="13"/>
        <v>0.83267083333333325</v>
      </c>
    </row>
    <row r="67" spans="1:8" x14ac:dyDescent="0.25">
      <c r="A67">
        <f t="shared" si="12"/>
        <v>9.1593791666666657</v>
      </c>
      <c r="C67">
        <v>9.4981333333333318</v>
      </c>
      <c r="D67">
        <v>8.9195700000000002</v>
      </c>
      <c r="E67">
        <v>9.0443466666666659</v>
      </c>
      <c r="F67">
        <v>9.1754666666666669</v>
      </c>
      <c r="H67">
        <f t="shared" si="13"/>
        <v>0.83267083333333325</v>
      </c>
    </row>
    <row r="68" spans="1:8" x14ac:dyDescent="0.25">
      <c r="A68">
        <f t="shared" si="12"/>
        <v>9.992049999999999</v>
      </c>
      <c r="C68">
        <v>10.361599999999997</v>
      </c>
      <c r="D68">
        <v>9.7304400000000015</v>
      </c>
      <c r="E68">
        <v>9.8665599999999998</v>
      </c>
      <c r="F68">
        <v>10.009599999999999</v>
      </c>
      <c r="H68">
        <f t="shared" si="13"/>
        <v>0.83267083333333325</v>
      </c>
    </row>
    <row r="69" spans="1:8" x14ac:dyDescent="0.25">
      <c r="A69">
        <f t="shared" si="12"/>
        <v>10.824720833333332</v>
      </c>
      <c r="C69">
        <v>11.225066666666665</v>
      </c>
      <c r="D69">
        <v>10.541310000000001</v>
      </c>
      <c r="E69">
        <v>10.688773333333332</v>
      </c>
      <c r="F69">
        <v>10.843733333333333</v>
      </c>
      <c r="H69">
        <f t="shared" si="13"/>
        <v>0.83267083333333325</v>
      </c>
    </row>
    <row r="70" spans="1:8" x14ac:dyDescent="0.25">
      <c r="A70">
        <f t="shared" si="12"/>
        <v>11.657391666666665</v>
      </c>
      <c r="C70">
        <v>12.088533333333331</v>
      </c>
      <c r="D70">
        <v>11.352180000000001</v>
      </c>
      <c r="E70">
        <v>11.510986666666666</v>
      </c>
      <c r="F70">
        <v>11.677866666666667</v>
      </c>
      <c r="H70">
        <f t="shared" si="13"/>
        <v>0.83267083333333325</v>
      </c>
    </row>
    <row r="71" spans="1:8" x14ac:dyDescent="0.25">
      <c r="A71">
        <f t="shared" si="12"/>
        <v>12.490062500000001</v>
      </c>
      <c r="C71">
        <v>12.951999999999998</v>
      </c>
      <c r="D71">
        <v>12.163050000000002</v>
      </c>
      <c r="E71">
        <v>12.333199999999998</v>
      </c>
      <c r="F71">
        <v>12.511999999999999</v>
      </c>
      <c r="H71">
        <f t="shared" si="13"/>
        <v>0.83267083333333503</v>
      </c>
    </row>
    <row r="72" spans="1:8" x14ac:dyDescent="0.25">
      <c r="A72">
        <f t="shared" si="12"/>
        <v>12.973920000000001</v>
      </c>
      <c r="D72">
        <v>12.973920000000001</v>
      </c>
      <c r="H72">
        <f t="shared" si="13"/>
        <v>0.48385750000000094</v>
      </c>
    </row>
    <row r="73" spans="1:8" x14ac:dyDescent="0.25">
      <c r="A73">
        <f t="shared" si="12"/>
        <v>13.784790000000001</v>
      </c>
      <c r="D73">
        <v>13.784790000000001</v>
      </c>
      <c r="H73">
        <f t="shared" si="13"/>
        <v>0.81086999999999954</v>
      </c>
    </row>
    <row r="74" spans="1:8" x14ac:dyDescent="0.25">
      <c r="A74">
        <f t="shared" si="12"/>
        <v>14.595660000000002</v>
      </c>
      <c r="D74">
        <v>14.595660000000002</v>
      </c>
      <c r="H74">
        <f t="shared" si="13"/>
        <v>0.81087000000000131</v>
      </c>
    </row>
    <row r="75" spans="1:8" x14ac:dyDescent="0.25">
      <c r="A75">
        <f t="shared" si="12"/>
        <v>15.406530000000002</v>
      </c>
      <c r="D75">
        <v>15.406530000000002</v>
      </c>
      <c r="H75">
        <f t="shared" si="13"/>
        <v>0.81086999999999954</v>
      </c>
    </row>
    <row r="76" spans="1:8" x14ac:dyDescent="0.25">
      <c r="A76">
        <f t="shared" si="12"/>
        <v>16.217400000000001</v>
      </c>
      <c r="D76">
        <v>16.217400000000001</v>
      </c>
      <c r="H76">
        <f t="shared" si="13"/>
        <v>0.81086999999999954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J34"/>
  <sheetViews>
    <sheetView workbookViewId="0">
      <selection activeCell="J34" sqref="J34"/>
    </sheetView>
  </sheetViews>
  <sheetFormatPr defaultRowHeight="15" x14ac:dyDescent="0.25"/>
  <sheetData>
    <row r="34" spans="10:10" x14ac:dyDescent="0.25">
      <c r="J3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T36" sqref="T3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76"/>
  <sheetViews>
    <sheetView workbookViewId="0">
      <selection activeCell="L34" sqref="L34"/>
    </sheetView>
  </sheetViews>
  <sheetFormatPr defaultRowHeight="15" x14ac:dyDescent="0.25"/>
  <cols>
    <col min="1" max="1" width="9.7109375" bestFit="1" customWidth="1"/>
    <col min="2" max="2" width="18.28515625" bestFit="1" customWidth="1"/>
    <col min="3" max="3" width="12.140625" customWidth="1"/>
    <col min="4" max="6" width="18.42578125" bestFit="1" customWidth="1"/>
    <col min="7" max="7" width="24.5703125" bestFit="1" customWidth="1"/>
    <col min="8" max="8" width="14" bestFit="1" customWidth="1"/>
    <col min="9" max="9" width="23.85546875" bestFit="1" customWidth="1"/>
    <col min="10" max="10" width="28.5703125" bestFit="1" customWidth="1"/>
    <col min="11" max="12" width="28.5703125" customWidth="1"/>
    <col min="13" max="13" width="12.7109375" bestFit="1" customWidth="1"/>
    <col min="15" max="15" width="12.7109375" bestFit="1" customWidth="1"/>
    <col min="16" max="16" width="15.28515625" bestFit="1" customWidth="1"/>
    <col min="17" max="17" width="12" bestFit="1" customWidth="1"/>
    <col min="18" max="18" width="12.7109375" bestFit="1" customWidth="1"/>
    <col min="19" max="19" width="23.140625" bestFit="1" customWidth="1"/>
    <col min="20" max="20" width="17" customWidth="1"/>
    <col min="21" max="21" width="12.7109375" bestFit="1" customWidth="1"/>
    <col min="22" max="22" width="16.42578125" bestFit="1" customWidth="1"/>
    <col min="23" max="23" width="12" bestFit="1" customWidth="1"/>
    <col min="24" max="24" width="12.7109375" bestFit="1" customWidth="1"/>
    <col min="25" max="25" width="23.85546875" bestFit="1" customWidth="1"/>
  </cols>
  <sheetData>
    <row r="1" spans="1:25" x14ac:dyDescent="0.25">
      <c r="A1" t="s">
        <v>184</v>
      </c>
      <c r="B1" t="s">
        <v>13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  <c r="I1" t="s">
        <v>60</v>
      </c>
      <c r="J1" t="s">
        <v>3</v>
      </c>
      <c r="K1" t="s">
        <v>15</v>
      </c>
      <c r="L1" t="s">
        <v>21</v>
      </c>
      <c r="M1" t="s">
        <v>4</v>
      </c>
      <c r="O1" t="s">
        <v>67</v>
      </c>
      <c r="P1" t="s">
        <v>90</v>
      </c>
      <c r="Q1" t="s">
        <v>68</v>
      </c>
      <c r="R1" t="s">
        <v>69</v>
      </c>
      <c r="S1" t="s">
        <v>70</v>
      </c>
      <c r="U1" t="s">
        <v>71</v>
      </c>
      <c r="V1" t="s">
        <v>72</v>
      </c>
      <c r="W1" t="s">
        <v>73</v>
      </c>
      <c r="X1" t="s">
        <v>74</v>
      </c>
      <c r="Y1" t="s">
        <v>75</v>
      </c>
    </row>
    <row r="2" spans="1:25" x14ac:dyDescent="0.25">
      <c r="A2">
        <v>0.84396416666666663</v>
      </c>
      <c r="B2">
        <v>1</v>
      </c>
      <c r="C2">
        <v>-1.3376347319976385</v>
      </c>
      <c r="D2">
        <f>0.5*C32</f>
        <v>0.96320055980673591</v>
      </c>
      <c r="E2">
        <v>1.0327362644389868</v>
      </c>
      <c r="F2">
        <v>-2.6117053593707508E-2</v>
      </c>
      <c r="G2">
        <f>AVERAGE(C2:F2)</f>
        <v>0.15804625966359417</v>
      </c>
      <c r="I2">
        <v>-1.3376347319976385</v>
      </c>
      <c r="J2">
        <v>0.96320055980673591</v>
      </c>
      <c r="K2">
        <v>1.0327362644389868</v>
      </c>
      <c r="L2">
        <v>-2.6117053593707508E-2</v>
      </c>
      <c r="M2">
        <f>AVERAGE(I2:L2)</f>
        <v>0.15804625966359417</v>
      </c>
      <c r="O2">
        <f>(C2/$C$23)*100</f>
        <v>-0.1887077737449511</v>
      </c>
      <c r="P2">
        <f>(D2/$D$23)*100</f>
        <v>0.12803643238235013</v>
      </c>
      <c r="Q2">
        <f>(E2/$E$23)*100</f>
        <v>0.13160050165260895</v>
      </c>
      <c r="R2">
        <f>(F2/$F$23)*100</f>
        <v>-4.3382993601088875E-3</v>
      </c>
      <c r="S2">
        <f>AVERAGE(O2:R2)</f>
        <v>1.6647715232474773E-2</v>
      </c>
      <c r="U2">
        <f>SUM($O$2:O2)</f>
        <v>-0.1887077737449511</v>
      </c>
      <c r="V2">
        <f>SUM($P$2:P2)</f>
        <v>0.12803643238235013</v>
      </c>
      <c r="W2">
        <f>SUM($Q$2:Q2)</f>
        <v>0.13160050165260895</v>
      </c>
      <c r="X2">
        <f>SUM($R$2:R2)</f>
        <v>-4.3382993601088875E-3</v>
      </c>
      <c r="Y2">
        <f>AVERAGE(U2:X2)</f>
        <v>1.6647715232474773E-2</v>
      </c>
    </row>
    <row r="3" spans="1:25" x14ac:dyDescent="0.25">
      <c r="A3">
        <v>1.6879283333333333</v>
      </c>
      <c r="B3">
        <v>2</v>
      </c>
      <c r="C3">
        <v>-0.61711077619002963</v>
      </c>
      <c r="D3">
        <f t="shared" ref="D3:D21" si="0">0.5*C33</f>
        <v>0.81695492623159238</v>
      </c>
      <c r="E3">
        <v>1.1422072462114636</v>
      </c>
      <c r="F3">
        <v>0.9352680166885422</v>
      </c>
      <c r="G3">
        <f t="shared" ref="G3:G21" si="1">AVERAGE(C3:F3)</f>
        <v>0.5693298532353922</v>
      </c>
      <c r="I3">
        <v>-1.9547455081876681</v>
      </c>
      <c r="J3">
        <v>1.7801554860383284</v>
      </c>
      <c r="K3">
        <v>2.1749435106504507</v>
      </c>
      <c r="L3">
        <v>0.90915096309483467</v>
      </c>
      <c r="M3">
        <f t="shared" ref="M3:M21" si="2">AVERAGE(I3:L3)</f>
        <v>0.7273761128989864</v>
      </c>
      <c r="O3">
        <f t="shared" ref="O3:O21" si="3">(C3/$C$23)*100</f>
        <v>-8.705934284087119E-2</v>
      </c>
      <c r="P3">
        <f t="shared" ref="P3:P21" si="4">(D3/$D$23)*100</f>
        <v>0.10859627634857986</v>
      </c>
      <c r="Q3">
        <f t="shared" ref="Q3:Q21" si="5">(E3/$E$23)*100</f>
        <v>0.14555027432326034</v>
      </c>
      <c r="R3">
        <f t="shared" ref="R3:R21" si="6">(F3/$F$23)*100</f>
        <v>0.15535721224341306</v>
      </c>
      <c r="S3">
        <f t="shared" ref="S3:S21" si="7">AVERAGE(O3:R3)</f>
        <v>8.061110501859553E-2</v>
      </c>
      <c r="U3">
        <f>SUM($O$2:O3)</f>
        <v>-0.27576711658582231</v>
      </c>
      <c r="V3">
        <f>SUM($P$2:P3)</f>
        <v>0.23663270873093001</v>
      </c>
      <c r="W3">
        <f>SUM($Q$2:Q3)</f>
        <v>0.27715077597586929</v>
      </c>
      <c r="X3">
        <f>SUM($R$2:R3)</f>
        <v>0.15101891288330418</v>
      </c>
      <c r="Y3">
        <f t="shared" ref="Y3:Y21" si="8">AVERAGE(U3:X3)</f>
        <v>9.7258820251070299E-2</v>
      </c>
    </row>
    <row r="4" spans="1:25" x14ac:dyDescent="0.25">
      <c r="A4">
        <v>2.5318925000000001</v>
      </c>
      <c r="B4">
        <v>3</v>
      </c>
      <c r="C4">
        <v>-0.66029607063667195</v>
      </c>
      <c r="D4">
        <f t="shared" si="0"/>
        <v>1.2864078927019684</v>
      </c>
      <c r="E4">
        <v>1.1869274447318305</v>
      </c>
      <c r="F4">
        <v>0.44830909031414956</v>
      </c>
      <c r="G4">
        <f t="shared" si="1"/>
        <v>0.56533708927781912</v>
      </c>
      <c r="I4">
        <v>-2.6150415788243402</v>
      </c>
      <c r="J4">
        <v>3.0665633787402968</v>
      </c>
      <c r="K4">
        <v>3.3618709553822814</v>
      </c>
      <c r="L4">
        <v>1.3574600534089842</v>
      </c>
      <c r="M4">
        <f t="shared" si="2"/>
        <v>1.2927132021768055</v>
      </c>
      <c r="O4">
        <f t="shared" si="3"/>
        <v>-9.3151739052335938E-2</v>
      </c>
      <c r="P4">
        <f t="shared" si="4"/>
        <v>0.17099977309305678</v>
      </c>
      <c r="Q4">
        <f t="shared" si="5"/>
        <v>0.15124892243114058</v>
      </c>
      <c r="R4">
        <f t="shared" si="6"/>
        <v>7.4468547252568545E-2</v>
      </c>
      <c r="S4">
        <f t="shared" si="7"/>
        <v>7.589137593110748E-2</v>
      </c>
      <c r="U4">
        <f>SUM($O$2:O4)</f>
        <v>-0.36891885563815824</v>
      </c>
      <c r="V4">
        <f>SUM($P$2:P4)</f>
        <v>0.40763248182398681</v>
      </c>
      <c r="W4">
        <f>SUM($Q$2:Q4)</f>
        <v>0.42839969840700987</v>
      </c>
      <c r="X4">
        <f>SUM($R$2:R4)</f>
        <v>0.22548746013587273</v>
      </c>
      <c r="Y4">
        <f t="shared" si="8"/>
        <v>0.17315019618217781</v>
      </c>
    </row>
    <row r="5" spans="1:25" x14ac:dyDescent="0.25">
      <c r="A5">
        <v>3.3758566666666665</v>
      </c>
      <c r="B5">
        <v>4</v>
      </c>
      <c r="C5">
        <v>0.18727794384945248</v>
      </c>
      <c r="D5">
        <f t="shared" si="0"/>
        <v>4.523167694632936</v>
      </c>
      <c r="E5">
        <v>2.2399808349903325</v>
      </c>
      <c r="F5">
        <v>2.6676184117940833</v>
      </c>
      <c r="G5">
        <f t="shared" si="1"/>
        <v>2.4045112213167013</v>
      </c>
      <c r="I5">
        <v>-2.4277636349748879</v>
      </c>
      <c r="J5">
        <v>7.5897310733732333</v>
      </c>
      <c r="K5">
        <v>5.6018517903726135</v>
      </c>
      <c r="L5">
        <v>4.0250784652030678</v>
      </c>
      <c r="M5">
        <f t="shared" si="2"/>
        <v>3.6972244234935068</v>
      </c>
      <c r="O5">
        <f t="shared" si="3"/>
        <v>2.6420369485011641E-2</v>
      </c>
      <c r="P5">
        <f t="shared" si="4"/>
        <v>0.60125614420749673</v>
      </c>
      <c r="Q5">
        <f t="shared" si="5"/>
        <v>0.28543841416965476</v>
      </c>
      <c r="R5">
        <f t="shared" si="6"/>
        <v>0.4431176437027059</v>
      </c>
      <c r="S5">
        <f t="shared" si="7"/>
        <v>0.33905814289121727</v>
      </c>
      <c r="U5">
        <f>SUM($O$2:O5)</f>
        <v>-0.3424984861531466</v>
      </c>
      <c r="V5">
        <f>SUM($P$2:P5)</f>
        <v>1.0088886260314835</v>
      </c>
      <c r="W5">
        <f>SUM($Q$2:Q5)</f>
        <v>0.71383811257666463</v>
      </c>
      <c r="X5">
        <f>SUM($R$2:R5)</f>
        <v>0.66860510383857863</v>
      </c>
      <c r="Y5">
        <f t="shared" si="8"/>
        <v>0.51220833907339502</v>
      </c>
    </row>
    <row r="6" spans="1:25" x14ac:dyDescent="0.25">
      <c r="A6">
        <v>4.2198208333333334</v>
      </c>
      <c r="B6">
        <v>5</v>
      </c>
      <c r="C6">
        <v>1.6630392889269321</v>
      </c>
      <c r="D6">
        <f t="shared" si="0"/>
        <v>6.5562874907588453</v>
      </c>
      <c r="E6">
        <v>19.430999737209071</v>
      </c>
      <c r="F6">
        <v>31.686861354269414</v>
      </c>
      <c r="G6">
        <f t="shared" si="1"/>
        <v>14.834296967791065</v>
      </c>
      <c r="I6">
        <v>-0.76472434604795581</v>
      </c>
      <c r="J6">
        <v>14.146018564132078</v>
      </c>
      <c r="K6">
        <v>25.032851527581684</v>
      </c>
      <c r="L6">
        <v>35.711939819472484</v>
      </c>
      <c r="M6">
        <f t="shared" si="2"/>
        <v>18.531521391284571</v>
      </c>
      <c r="O6">
        <f t="shared" si="3"/>
        <v>0.23461445367459394</v>
      </c>
      <c r="P6">
        <f t="shared" si="4"/>
        <v>0.87151492121041274</v>
      </c>
      <c r="Q6">
        <f t="shared" si="5"/>
        <v>2.4760719663674591</v>
      </c>
      <c r="R6">
        <f t="shared" si="6"/>
        <v>5.2634991862254541</v>
      </c>
      <c r="S6">
        <f t="shared" si="7"/>
        <v>2.21142513186948</v>
      </c>
      <c r="U6">
        <f>SUM($O$2:O6)</f>
        <v>-0.10788403247855266</v>
      </c>
      <c r="V6">
        <f>SUM($P$2:P6)</f>
        <v>1.8804035472418963</v>
      </c>
      <c r="W6">
        <f>SUM($Q$2:Q6)</f>
        <v>3.1899100789441235</v>
      </c>
      <c r="X6">
        <f>SUM($R$2:R6)</f>
        <v>5.9321042900640331</v>
      </c>
      <c r="Y6">
        <f t="shared" si="8"/>
        <v>2.7236334709428753</v>
      </c>
    </row>
    <row r="7" spans="1:25" x14ac:dyDescent="0.25">
      <c r="A7">
        <v>5.0637850000000002</v>
      </c>
      <c r="B7">
        <v>6</v>
      </c>
      <c r="C7">
        <v>51.341600613486548</v>
      </c>
      <c r="D7">
        <f t="shared" si="0"/>
        <v>144.29087487747617</v>
      </c>
      <c r="E7">
        <v>133.1975079509084</v>
      </c>
      <c r="F7">
        <v>181.55281837713352</v>
      </c>
      <c r="G7">
        <f t="shared" si="1"/>
        <v>127.59570045475117</v>
      </c>
      <c r="I7">
        <v>50.576876267438593</v>
      </c>
      <c r="J7">
        <v>158.43689344160825</v>
      </c>
      <c r="K7">
        <v>158.23035947849007</v>
      </c>
      <c r="L7">
        <v>217.26475819660601</v>
      </c>
      <c r="M7">
        <f t="shared" si="2"/>
        <v>146.12722184603575</v>
      </c>
      <c r="O7">
        <f t="shared" si="3"/>
        <v>7.2430529205865195</v>
      </c>
      <c r="P7">
        <f t="shared" si="4"/>
        <v>19.180313649679551</v>
      </c>
      <c r="Q7">
        <f t="shared" si="5"/>
        <v>16.973219077127226</v>
      </c>
      <c r="R7">
        <f t="shared" si="6"/>
        <v>30.157707988210834</v>
      </c>
      <c r="S7">
        <f t="shared" si="7"/>
        <v>18.388573408901031</v>
      </c>
      <c r="U7">
        <f>SUM($O$2:O7)</f>
        <v>7.1351688881079669</v>
      </c>
      <c r="V7">
        <f>SUM($P$2:P7)</f>
        <v>21.060717196921448</v>
      </c>
      <c r="W7">
        <f>SUM($Q$2:Q7)</f>
        <v>20.163129156071349</v>
      </c>
      <c r="X7">
        <f>SUM($R$2:R7)</f>
        <v>36.08981227827487</v>
      </c>
      <c r="Y7">
        <f t="shared" si="8"/>
        <v>21.11220687984391</v>
      </c>
    </row>
    <row r="8" spans="1:25" x14ac:dyDescent="0.25">
      <c r="A8">
        <v>5.9077491666666671</v>
      </c>
      <c r="B8">
        <v>7</v>
      </c>
      <c r="C8">
        <v>198.79038952663097</v>
      </c>
      <c r="D8">
        <f t="shared" si="0"/>
        <v>199.96171115675205</v>
      </c>
      <c r="E8">
        <v>239.42693020299018</v>
      </c>
      <c r="F8">
        <v>204.58344983251015</v>
      </c>
      <c r="G8">
        <f t="shared" si="1"/>
        <v>210.69062017972084</v>
      </c>
      <c r="I8">
        <v>249.36726579406957</v>
      </c>
      <c r="J8">
        <v>358.39860459836029</v>
      </c>
      <c r="K8">
        <v>397.65728968148028</v>
      </c>
      <c r="L8">
        <v>421.84820802911617</v>
      </c>
      <c r="M8">
        <f t="shared" si="2"/>
        <v>356.81784202575659</v>
      </c>
      <c r="O8">
        <f t="shared" si="3"/>
        <v>28.0444959689701</v>
      </c>
      <c r="P8">
        <f t="shared" si="4"/>
        <v>26.580532838059785</v>
      </c>
      <c r="Q8">
        <f t="shared" si="5"/>
        <v>30.509923209653305</v>
      </c>
      <c r="R8">
        <f t="shared" si="6"/>
        <v>33.983322288356725</v>
      </c>
      <c r="S8">
        <f t="shared" si="7"/>
        <v>29.779568576259976</v>
      </c>
      <c r="U8">
        <f>SUM($O$2:O8)</f>
        <v>35.179664857078066</v>
      </c>
      <c r="V8">
        <f>SUM($P$2:P8)</f>
        <v>47.641250034981233</v>
      </c>
      <c r="W8">
        <f>SUM($Q$2:Q8)</f>
        <v>50.673052365724658</v>
      </c>
      <c r="X8">
        <f>SUM($R$2:R8)</f>
        <v>70.073134566631595</v>
      </c>
      <c r="Y8">
        <f t="shared" si="8"/>
        <v>50.891775456103886</v>
      </c>
    </row>
    <row r="9" spans="1:25" x14ac:dyDescent="0.25">
      <c r="A9">
        <v>6.751713333333333</v>
      </c>
      <c r="B9">
        <v>8</v>
      </c>
      <c r="C9">
        <v>220.43004697539345</v>
      </c>
      <c r="D9">
        <f t="shared" si="0"/>
        <v>161.45124446819975</v>
      </c>
      <c r="E9">
        <v>194.21416539379823</v>
      </c>
      <c r="F9">
        <v>107.65151751312109</v>
      </c>
      <c r="G9">
        <f t="shared" si="1"/>
        <v>170.93674358762814</v>
      </c>
      <c r="I9">
        <v>469.79731276946302</v>
      </c>
      <c r="J9">
        <v>519.84984906656007</v>
      </c>
      <c r="K9">
        <v>591.8714550752785</v>
      </c>
      <c r="L9">
        <v>529.49972554223723</v>
      </c>
      <c r="M9">
        <f t="shared" si="2"/>
        <v>527.75458561338473</v>
      </c>
      <c r="O9">
        <f t="shared" si="3"/>
        <v>31.097326075781744</v>
      </c>
      <c r="P9">
        <f t="shared" si="4"/>
        <v>21.461409189324659</v>
      </c>
      <c r="Q9">
        <f t="shared" si="5"/>
        <v>24.748507894947267</v>
      </c>
      <c r="R9">
        <f t="shared" si="6"/>
        <v>17.881975386934386</v>
      </c>
      <c r="S9">
        <f t="shared" si="7"/>
        <v>23.797304636747015</v>
      </c>
      <c r="U9">
        <f>SUM($O$2:O9)</f>
        <v>66.276990932859803</v>
      </c>
      <c r="V9">
        <f>SUM($P$2:P9)</f>
        <v>69.102659224305896</v>
      </c>
      <c r="W9">
        <f>SUM($Q$2:Q9)</f>
        <v>75.421560260671924</v>
      </c>
      <c r="X9">
        <f>SUM($R$2:R9)</f>
        <v>87.95510995356598</v>
      </c>
      <c r="Y9">
        <f t="shared" si="8"/>
        <v>74.689080092850901</v>
      </c>
    </row>
    <row r="10" spans="1:25" x14ac:dyDescent="0.25">
      <c r="A10">
        <v>7.5956775000000007</v>
      </c>
      <c r="B10">
        <v>9</v>
      </c>
      <c r="C10">
        <v>132.40901671135981</v>
      </c>
      <c r="D10">
        <f t="shared" si="0"/>
        <v>100.00833431911414</v>
      </c>
      <c r="E10">
        <v>103.62771922323147</v>
      </c>
      <c r="F10">
        <v>45.062717291856103</v>
      </c>
      <c r="G10">
        <f t="shared" si="1"/>
        <v>95.276946886390391</v>
      </c>
      <c r="I10">
        <v>602.20632948082289</v>
      </c>
      <c r="J10">
        <v>619.85818338567424</v>
      </c>
      <c r="K10">
        <v>695.49917429850996</v>
      </c>
      <c r="L10">
        <v>574.5624428340933</v>
      </c>
      <c r="M10">
        <f t="shared" si="2"/>
        <v>623.03153249977515</v>
      </c>
      <c r="O10">
        <f t="shared" si="3"/>
        <v>18.679696459468765</v>
      </c>
      <c r="P10">
        <f t="shared" si="4"/>
        <v>13.293919116170324</v>
      </c>
      <c r="Q10">
        <f t="shared" si="5"/>
        <v>13.205171837653291</v>
      </c>
      <c r="R10">
        <f t="shared" si="6"/>
        <v>7.485360356235919</v>
      </c>
      <c r="S10">
        <f t="shared" si="7"/>
        <v>13.166036942382075</v>
      </c>
      <c r="U10">
        <f>SUM($O$2:O10)</f>
        <v>84.956687392328575</v>
      </c>
      <c r="V10">
        <f>SUM($P$2:P10)</f>
        <v>82.396578340476225</v>
      </c>
      <c r="W10">
        <f>SUM($Q$2:Q10)</f>
        <v>88.62673209832522</v>
      </c>
      <c r="X10">
        <f>SUM($R$2:R10)</f>
        <v>95.440470309801896</v>
      </c>
      <c r="Y10">
        <f t="shared" si="8"/>
        <v>87.855117035232979</v>
      </c>
    </row>
    <row r="11" spans="1:25" x14ac:dyDescent="0.25">
      <c r="A11">
        <v>8.4396416666666667</v>
      </c>
      <c r="B11">
        <v>10</v>
      </c>
      <c r="C11">
        <v>59.554454745944788</v>
      </c>
      <c r="D11">
        <f t="shared" si="0"/>
        <v>57.438463114855281</v>
      </c>
      <c r="E11">
        <v>48.269811913427212</v>
      </c>
      <c r="F11">
        <v>15.925519869717368</v>
      </c>
      <c r="G11">
        <f t="shared" si="1"/>
        <v>45.297062410986165</v>
      </c>
      <c r="I11">
        <v>661.76078422676767</v>
      </c>
      <c r="J11">
        <v>677.2966465005295</v>
      </c>
      <c r="K11">
        <v>743.7689862119372</v>
      </c>
      <c r="L11">
        <v>590.48796270381069</v>
      </c>
      <c r="M11">
        <f t="shared" si="2"/>
        <v>668.32859491076135</v>
      </c>
      <c r="O11">
        <f t="shared" si="3"/>
        <v>8.401687174284227</v>
      </c>
      <c r="P11">
        <f t="shared" si="4"/>
        <v>7.635186487253379</v>
      </c>
      <c r="Q11">
        <f t="shared" si="5"/>
        <v>6.1509716286905807</v>
      </c>
      <c r="R11">
        <f t="shared" si="6"/>
        <v>2.6453854150240859</v>
      </c>
      <c r="S11">
        <f t="shared" si="7"/>
        <v>6.2083076763130682</v>
      </c>
      <c r="U11">
        <f>SUM($O$2:O11)</f>
        <v>93.35837456661281</v>
      </c>
      <c r="V11">
        <f>SUM($P$2:P11)</f>
        <v>90.031764827729603</v>
      </c>
      <c r="W11">
        <f>SUM($Q$2:Q11)</f>
        <v>94.777703727015805</v>
      </c>
      <c r="X11">
        <f>SUM($R$2:R11)</f>
        <v>98.085855724825976</v>
      </c>
      <c r="Y11">
        <f t="shared" si="8"/>
        <v>94.063424711546048</v>
      </c>
    </row>
    <row r="12" spans="1:25" x14ac:dyDescent="0.25">
      <c r="A12">
        <v>9.2836058333333344</v>
      </c>
      <c r="B12">
        <v>11</v>
      </c>
      <c r="C12">
        <v>26.117007889008967</v>
      </c>
      <c r="D12">
        <f t="shared" si="0"/>
        <v>31.189203244605405</v>
      </c>
      <c r="E12">
        <v>21.798903352788127</v>
      </c>
      <c r="F12">
        <v>5.4455144456347098</v>
      </c>
      <c r="G12">
        <f t="shared" si="1"/>
        <v>21.137657233009303</v>
      </c>
      <c r="I12">
        <v>687.87779211577663</v>
      </c>
      <c r="J12">
        <v>708.48584974513494</v>
      </c>
      <c r="K12">
        <v>765.56788956472531</v>
      </c>
      <c r="L12">
        <v>595.93347714944537</v>
      </c>
      <c r="M12">
        <f t="shared" si="2"/>
        <v>689.46625214377059</v>
      </c>
      <c r="O12">
        <f t="shared" si="3"/>
        <v>3.6844755131723868</v>
      </c>
      <c r="P12">
        <f t="shared" si="4"/>
        <v>4.145921917952947</v>
      </c>
      <c r="Q12">
        <f t="shared" si="5"/>
        <v>2.7778114466252868</v>
      </c>
      <c r="R12">
        <f t="shared" si="6"/>
        <v>0.904553484572726</v>
      </c>
      <c r="S12">
        <f t="shared" si="7"/>
        <v>2.8781905905808367</v>
      </c>
      <c r="U12">
        <f>SUM($O$2:O12)</f>
        <v>97.042850079785197</v>
      </c>
      <c r="V12">
        <f>SUM($P$2:P12)</f>
        <v>94.17768674568255</v>
      </c>
      <c r="W12">
        <f>SUM($Q$2:Q12)</f>
        <v>97.555515173641098</v>
      </c>
      <c r="X12">
        <f>SUM($R$2:R12)</f>
        <v>98.990409209398706</v>
      </c>
      <c r="Y12">
        <f t="shared" si="8"/>
        <v>96.941615302126891</v>
      </c>
    </row>
    <row r="13" spans="1:25" x14ac:dyDescent="0.25">
      <c r="A13">
        <v>10.12757</v>
      </c>
      <c r="B13">
        <v>12</v>
      </c>
      <c r="C13">
        <v>11.469029409570279</v>
      </c>
      <c r="D13">
        <f t="shared" si="0"/>
        <v>16.394075346082307</v>
      </c>
      <c r="E13">
        <v>9.075413598421882</v>
      </c>
      <c r="F13">
        <v>2.7696381877061933</v>
      </c>
      <c r="G13">
        <f t="shared" si="1"/>
        <v>9.927039135445165</v>
      </c>
      <c r="I13">
        <v>699.34682152534685</v>
      </c>
      <c r="J13">
        <v>724.87992509121727</v>
      </c>
      <c r="K13">
        <v>774.64330316314715</v>
      </c>
      <c r="L13">
        <v>598.70311533715153</v>
      </c>
      <c r="M13">
        <f t="shared" si="2"/>
        <v>699.39329127921565</v>
      </c>
      <c r="O13">
        <f t="shared" si="3"/>
        <v>1.6180015030435073</v>
      </c>
      <c r="P13">
        <f t="shared" si="4"/>
        <v>2.1792334920787297</v>
      </c>
      <c r="Q13">
        <f t="shared" si="5"/>
        <v>1.1564704594798207</v>
      </c>
      <c r="R13">
        <f t="shared" si="6"/>
        <v>0.46006413144375014</v>
      </c>
      <c r="S13">
        <f t="shared" si="7"/>
        <v>1.3534423965114519</v>
      </c>
      <c r="U13">
        <f>SUM($O$2:O13)</f>
        <v>98.660851582828698</v>
      </c>
      <c r="V13">
        <f>SUM($P$2:P13)</f>
        <v>96.356920237761273</v>
      </c>
      <c r="W13">
        <f>SUM($Q$2:Q13)</f>
        <v>98.711985633120918</v>
      </c>
      <c r="X13">
        <f>SUM($R$2:R13)</f>
        <v>99.45047334084245</v>
      </c>
      <c r="Y13">
        <f t="shared" si="8"/>
        <v>98.295057698638345</v>
      </c>
    </row>
    <row r="14" spans="1:25" x14ac:dyDescent="0.25">
      <c r="A14">
        <v>10.971534166666666</v>
      </c>
      <c r="B14">
        <v>13</v>
      </c>
      <c r="C14">
        <v>5.1638649358925273</v>
      </c>
      <c r="D14">
        <f t="shared" si="0"/>
        <v>8.7822384561397193</v>
      </c>
      <c r="E14">
        <v>5.7065348590138134</v>
      </c>
      <c r="F14">
        <v>1.9952371331305045</v>
      </c>
      <c r="G14">
        <f t="shared" si="1"/>
        <v>5.4119688460441413</v>
      </c>
      <c r="I14">
        <v>704.5106864612394</v>
      </c>
      <c r="J14">
        <v>733.66216354735695</v>
      </c>
      <c r="K14">
        <v>780.34983802216095</v>
      </c>
      <c r="L14">
        <v>600.69835247028209</v>
      </c>
      <c r="M14">
        <f t="shared" si="2"/>
        <v>704.80526012525979</v>
      </c>
      <c r="O14">
        <f t="shared" si="3"/>
        <v>0.72849592841883071</v>
      </c>
      <c r="P14">
        <f t="shared" si="4"/>
        <v>1.1674063815752205</v>
      </c>
      <c r="Q14">
        <f t="shared" si="5"/>
        <v>0.72717776648646526</v>
      </c>
      <c r="R14">
        <f t="shared" si="6"/>
        <v>0.33142850309925731</v>
      </c>
      <c r="S14">
        <f t="shared" si="7"/>
        <v>0.73862714489494341</v>
      </c>
      <c r="U14">
        <f>SUM($O$2:O14)</f>
        <v>99.389347511247536</v>
      </c>
      <c r="V14">
        <f>SUM($P$2:P14)</f>
        <v>97.524326619336492</v>
      </c>
      <c r="W14">
        <f>SUM($Q$2:Q14)</f>
        <v>99.439163399607381</v>
      </c>
      <c r="X14">
        <f>SUM($R$2:R14)</f>
        <v>99.781901843941711</v>
      </c>
      <c r="Y14">
        <f t="shared" si="8"/>
        <v>99.03368484353328</v>
      </c>
    </row>
    <row r="15" spans="1:25" x14ac:dyDescent="0.25">
      <c r="A15">
        <v>11.815498333333334</v>
      </c>
      <c r="B15">
        <v>14</v>
      </c>
      <c r="C15">
        <v>2.1249583837972188</v>
      </c>
      <c r="D15">
        <f t="shared" si="0"/>
        <v>5.9306121186278755</v>
      </c>
      <c r="E15">
        <v>3.0980983704654257</v>
      </c>
      <c r="F15">
        <v>0.27483182935704104</v>
      </c>
      <c r="G15">
        <f t="shared" si="1"/>
        <v>2.8571251755618903</v>
      </c>
      <c r="I15">
        <v>706.63564484503661</v>
      </c>
      <c r="J15">
        <v>739.59277566598485</v>
      </c>
      <c r="K15">
        <v>783.44793639262639</v>
      </c>
      <c r="L15">
        <v>600.97318429963912</v>
      </c>
      <c r="M15">
        <f t="shared" si="2"/>
        <v>707.6623853008216</v>
      </c>
      <c r="O15">
        <f t="shared" si="3"/>
        <v>0.29978001939901072</v>
      </c>
      <c r="P15">
        <f t="shared" si="4"/>
        <v>0.78834507494991801</v>
      </c>
      <c r="Q15">
        <f t="shared" si="5"/>
        <v>0.39478743388938831</v>
      </c>
      <c r="R15">
        <f t="shared" si="6"/>
        <v>4.5652268743074167E-2</v>
      </c>
      <c r="S15">
        <f t="shared" si="7"/>
        <v>0.38214119924534778</v>
      </c>
      <c r="U15">
        <f>SUM($O$2:O15)</f>
        <v>99.689127530646545</v>
      </c>
      <c r="V15">
        <f>SUM($P$2:P15)</f>
        <v>98.312671694286408</v>
      </c>
      <c r="W15">
        <f>SUM($Q$2:Q15)</f>
        <v>99.833950833496772</v>
      </c>
      <c r="X15">
        <f>SUM($R$2:R15)</f>
        <v>99.82755411268478</v>
      </c>
      <c r="Y15">
        <f t="shared" si="8"/>
        <v>99.415826042778619</v>
      </c>
    </row>
    <row r="16" spans="1:25" x14ac:dyDescent="0.25">
      <c r="A16">
        <v>12.6594625</v>
      </c>
      <c r="B16">
        <v>15</v>
      </c>
      <c r="C16">
        <v>2.2035860207384794</v>
      </c>
      <c r="D16">
        <f t="shared" si="0"/>
        <v>4.0364930332073996</v>
      </c>
      <c r="E16">
        <v>1.3030725094076918</v>
      </c>
      <c r="F16">
        <v>1.0381437764389541</v>
      </c>
      <c r="G16">
        <f t="shared" si="1"/>
        <v>2.1453238349481309</v>
      </c>
      <c r="I16">
        <v>708.83923086577511</v>
      </c>
      <c r="J16">
        <v>743.62926869919227</v>
      </c>
      <c r="K16">
        <v>784.75100890203407</v>
      </c>
      <c r="L16">
        <v>602.01132807607803</v>
      </c>
      <c r="M16">
        <f t="shared" si="2"/>
        <v>709.80770913576976</v>
      </c>
      <c r="O16">
        <f t="shared" si="3"/>
        <v>0.31087246935345592</v>
      </c>
      <c r="P16">
        <f t="shared" si="4"/>
        <v>0.53656340005843128</v>
      </c>
      <c r="Q16">
        <f t="shared" si="5"/>
        <v>0.16604916650325244</v>
      </c>
      <c r="R16">
        <f t="shared" si="6"/>
        <v>0.17244588731522351</v>
      </c>
      <c r="S16">
        <f t="shared" si="7"/>
        <v>0.2964827308075908</v>
      </c>
      <c r="U16">
        <f>SUM($O$2:O16)</f>
        <v>100</v>
      </c>
      <c r="V16">
        <f>SUM($P$2:P16)</f>
        <v>98.849235094344834</v>
      </c>
      <c r="W16">
        <f>SUM($Q$2:Q16)</f>
        <v>100.00000000000003</v>
      </c>
      <c r="X16">
        <f>SUM($R$2:R16)</f>
        <v>100</v>
      </c>
      <c r="Y16">
        <f t="shared" si="8"/>
        <v>99.712308773586216</v>
      </c>
    </row>
    <row r="17" spans="1:25" x14ac:dyDescent="0.25">
      <c r="A17">
        <v>13.097120000000007</v>
      </c>
      <c r="B17">
        <v>16</v>
      </c>
      <c r="C17">
        <v>0</v>
      </c>
      <c r="D17">
        <f t="shared" si="0"/>
        <v>2.669864987331672</v>
      </c>
      <c r="E17">
        <v>0</v>
      </c>
      <c r="F17">
        <v>0</v>
      </c>
      <c r="G17">
        <f t="shared" si="1"/>
        <v>0.667466246832918</v>
      </c>
      <c r="I17">
        <v>708.83923086577511</v>
      </c>
      <c r="J17">
        <v>746.29913368652399</v>
      </c>
      <c r="K17">
        <v>784.75100890203407</v>
      </c>
      <c r="L17">
        <v>602.01132807607803</v>
      </c>
      <c r="M17">
        <f t="shared" si="2"/>
        <v>710.47517538260286</v>
      </c>
      <c r="O17">
        <f t="shared" si="3"/>
        <v>0</v>
      </c>
      <c r="P17">
        <f t="shared" si="4"/>
        <v>0.35490011341883476</v>
      </c>
      <c r="Q17">
        <f t="shared" si="5"/>
        <v>0</v>
      </c>
      <c r="R17">
        <f t="shared" si="6"/>
        <v>0</v>
      </c>
      <c r="S17">
        <f t="shared" si="7"/>
        <v>8.872502835470869E-2</v>
      </c>
      <c r="U17">
        <f>SUM($O$2:O17)</f>
        <v>100</v>
      </c>
      <c r="V17">
        <f>SUM($P$2:P17)</f>
        <v>99.20413520776367</v>
      </c>
      <c r="W17">
        <f>SUM($Q$2:Q17)</f>
        <v>100.00000000000003</v>
      </c>
      <c r="X17">
        <f>SUM($R$2:R17)</f>
        <v>100</v>
      </c>
      <c r="Y17">
        <f t="shared" si="8"/>
        <v>99.801033801940918</v>
      </c>
    </row>
    <row r="18" spans="1:25" x14ac:dyDescent="0.25">
      <c r="A18">
        <v>13.915690000000009</v>
      </c>
      <c r="B18">
        <v>17</v>
      </c>
      <c r="C18">
        <v>0</v>
      </c>
      <c r="D18">
        <f t="shared" si="0"/>
        <v>1.9990980921943149</v>
      </c>
      <c r="E18">
        <v>0</v>
      </c>
      <c r="F18">
        <v>0</v>
      </c>
      <c r="G18">
        <f t="shared" si="1"/>
        <v>0.49977452304857872</v>
      </c>
      <c r="I18">
        <v>708.83923086577511</v>
      </c>
      <c r="J18">
        <v>748.29823177871833</v>
      </c>
      <c r="K18">
        <v>784.75100890203407</v>
      </c>
      <c r="L18">
        <v>602.01132807607803</v>
      </c>
      <c r="M18">
        <f t="shared" si="2"/>
        <v>710.97494990565133</v>
      </c>
      <c r="O18">
        <f t="shared" si="3"/>
        <v>0</v>
      </c>
      <c r="P18">
        <f t="shared" si="4"/>
        <v>0.26573633611496222</v>
      </c>
      <c r="Q18">
        <f t="shared" si="5"/>
        <v>0</v>
      </c>
      <c r="R18">
        <f t="shared" si="6"/>
        <v>0</v>
      </c>
      <c r="S18">
        <f t="shared" si="7"/>
        <v>6.6434084028740556E-2</v>
      </c>
      <c r="U18">
        <f>SUM($O$2:O18)</f>
        <v>100</v>
      </c>
      <c r="V18">
        <f>SUM($P$2:P18)</f>
        <v>99.469871543878639</v>
      </c>
      <c r="W18">
        <f>SUM($Q$2:Q18)</f>
        <v>100.00000000000003</v>
      </c>
      <c r="X18">
        <f>SUM($R$2:R18)</f>
        <v>100</v>
      </c>
      <c r="Y18">
        <f t="shared" si="8"/>
        <v>99.86746788596966</v>
      </c>
    </row>
    <row r="19" spans="1:25" x14ac:dyDescent="0.25">
      <c r="A19">
        <v>14.734260000000008</v>
      </c>
      <c r="B19">
        <v>18</v>
      </c>
      <c r="C19">
        <v>0</v>
      </c>
      <c r="D19">
        <f t="shared" si="0"/>
        <v>1.3004551788911902</v>
      </c>
      <c r="E19">
        <v>0</v>
      </c>
      <c r="F19">
        <v>0</v>
      </c>
      <c r="G19">
        <f t="shared" si="1"/>
        <v>0.32511379472279756</v>
      </c>
      <c r="I19">
        <v>708.83923086577511</v>
      </c>
      <c r="J19">
        <v>749.59868695760952</v>
      </c>
      <c r="K19">
        <v>784.75100890203407</v>
      </c>
      <c r="L19">
        <v>602.01132807607803</v>
      </c>
      <c r="M19">
        <f t="shared" si="2"/>
        <v>711.30006370037415</v>
      </c>
      <c r="O19">
        <f t="shared" si="3"/>
        <v>0</v>
      </c>
      <c r="P19">
        <f t="shared" si="4"/>
        <v>0.17286705233205835</v>
      </c>
      <c r="Q19">
        <f t="shared" si="5"/>
        <v>0</v>
      </c>
      <c r="R19">
        <f t="shared" si="6"/>
        <v>0</v>
      </c>
      <c r="S19">
        <f t="shared" si="7"/>
        <v>4.3216763083014587E-2</v>
      </c>
      <c r="U19">
        <f>SUM($O$2:O19)</f>
        <v>100</v>
      </c>
      <c r="V19">
        <f>SUM($P$2:P19)</f>
        <v>99.642738596210691</v>
      </c>
      <c r="W19">
        <f>SUM($Q$2:Q19)</f>
        <v>100.00000000000003</v>
      </c>
      <c r="X19">
        <f>SUM($R$2:R19)</f>
        <v>100</v>
      </c>
      <c r="Y19">
        <f t="shared" si="8"/>
        <v>99.910684649052683</v>
      </c>
    </row>
    <row r="20" spans="1:25" x14ac:dyDescent="0.25">
      <c r="A20">
        <v>15.552830000000009</v>
      </c>
      <c r="B20">
        <v>19</v>
      </c>
      <c r="C20">
        <v>0</v>
      </c>
      <c r="D20">
        <f t="shared" si="0"/>
        <v>1.5429852420228771</v>
      </c>
      <c r="E20">
        <v>0</v>
      </c>
      <c r="F20">
        <v>0</v>
      </c>
      <c r="G20">
        <f t="shared" si="1"/>
        <v>0.38574631050571928</v>
      </c>
      <c r="I20">
        <v>708.83923086577511</v>
      </c>
      <c r="J20">
        <v>751.14167219963235</v>
      </c>
      <c r="K20">
        <v>784.75100890203407</v>
      </c>
      <c r="L20">
        <v>602.01132807607803</v>
      </c>
      <c r="M20">
        <f t="shared" si="2"/>
        <v>711.68581001087978</v>
      </c>
      <c r="O20">
        <f t="shared" si="3"/>
        <v>0</v>
      </c>
      <c r="P20">
        <f t="shared" si="4"/>
        <v>0.20510611585074856</v>
      </c>
      <c r="Q20">
        <f t="shared" si="5"/>
        <v>0</v>
      </c>
      <c r="R20">
        <f t="shared" si="6"/>
        <v>0</v>
      </c>
      <c r="S20">
        <f t="shared" si="7"/>
        <v>5.127652896268714E-2</v>
      </c>
      <c r="U20">
        <f>SUM($O$2:O20)</f>
        <v>100</v>
      </c>
      <c r="V20">
        <f>SUM($P$2:P20)</f>
        <v>99.847844712061445</v>
      </c>
      <c r="W20">
        <f>SUM($Q$2:Q20)</f>
        <v>100.00000000000003</v>
      </c>
      <c r="X20">
        <f>SUM($R$2:R20)</f>
        <v>100</v>
      </c>
      <c r="Y20">
        <f t="shared" si="8"/>
        <v>99.961961178015372</v>
      </c>
    </row>
    <row r="21" spans="1:25" x14ac:dyDescent="0.25">
      <c r="A21">
        <v>16.371400000000008</v>
      </c>
      <c r="B21">
        <v>20</v>
      </c>
      <c r="C21">
        <v>0</v>
      </c>
      <c r="D21">
        <f t="shared" si="0"/>
        <v>1.1446434096375071</v>
      </c>
      <c r="E21">
        <v>0</v>
      </c>
      <c r="F21">
        <v>0</v>
      </c>
      <c r="G21">
        <f t="shared" si="1"/>
        <v>0.28616085240937678</v>
      </c>
      <c r="I21">
        <v>708.83923086577511</v>
      </c>
      <c r="J21">
        <v>752.28631560926988</v>
      </c>
      <c r="K21">
        <v>784.75100890203407</v>
      </c>
      <c r="L21">
        <v>602.01132807607803</v>
      </c>
      <c r="M21">
        <f t="shared" si="2"/>
        <v>711.97197086328924</v>
      </c>
      <c r="O21">
        <f t="shared" si="3"/>
        <v>0</v>
      </c>
      <c r="P21">
        <f t="shared" si="4"/>
        <v>0.1521552879385385</v>
      </c>
      <c r="Q21">
        <f t="shared" si="5"/>
        <v>0</v>
      </c>
      <c r="R21">
        <f t="shared" si="6"/>
        <v>0</v>
      </c>
      <c r="S21">
        <f t="shared" si="7"/>
        <v>3.8038821984634624E-2</v>
      </c>
      <c r="U21">
        <f>SUM($O$2:O21)</f>
        <v>100</v>
      </c>
      <c r="V21">
        <f>SUM($P$2:P21)</f>
        <v>99.999999999999986</v>
      </c>
      <c r="W21">
        <f>SUM($Q$2:Q21)</f>
        <v>100.00000000000003</v>
      </c>
      <c r="X21">
        <f>SUM($R$2:R21)</f>
        <v>100</v>
      </c>
      <c r="Y21">
        <f t="shared" si="8"/>
        <v>100</v>
      </c>
    </row>
    <row r="23" spans="1:25" s="2" customFormat="1" x14ac:dyDescent="0.25">
      <c r="B23" s="2" t="s">
        <v>40</v>
      </c>
      <c r="C23" s="2">
        <f>SUM(C2:C21)</f>
        <v>708.83923086577511</v>
      </c>
      <c r="D23" s="2">
        <f t="shared" ref="D23:S23" si="9">SUM(D2:D21)</f>
        <v>752.28631560926988</v>
      </c>
      <c r="E23" s="2">
        <f t="shared" si="9"/>
        <v>784.75100890203407</v>
      </c>
      <c r="F23" s="2">
        <f t="shared" si="9"/>
        <v>602.01132807607803</v>
      </c>
      <c r="G23" s="2">
        <f t="shared" si="9"/>
        <v>711.97197086328947</v>
      </c>
      <c r="O23" s="2">
        <f t="shared" si="9"/>
        <v>100</v>
      </c>
      <c r="P23" s="2">
        <f t="shared" si="9"/>
        <v>99.999999999999986</v>
      </c>
      <c r="Q23" s="2">
        <f t="shared" si="9"/>
        <v>100.00000000000003</v>
      </c>
      <c r="R23" s="2">
        <f t="shared" si="9"/>
        <v>100</v>
      </c>
      <c r="S23" s="2">
        <f t="shared" si="9"/>
        <v>100.00000000000001</v>
      </c>
    </row>
    <row r="25" spans="1:25" x14ac:dyDescent="0.25">
      <c r="B25" t="s">
        <v>146</v>
      </c>
      <c r="C25" s="3">
        <v>0.99409999999999998</v>
      </c>
      <c r="D25" s="3">
        <v>1.0395000000000001</v>
      </c>
      <c r="E25" s="3">
        <v>1.0516700000000001</v>
      </c>
      <c r="F25" s="3">
        <v>0.97724999999999995</v>
      </c>
      <c r="G25" s="3"/>
      <c r="H25" s="3" t="s">
        <v>147</v>
      </c>
      <c r="I25" s="3">
        <f>AVERAGE(C25:F25)</f>
        <v>1.01563</v>
      </c>
      <c r="J25">
        <f>I25*100</f>
        <v>101.563</v>
      </c>
    </row>
    <row r="26" spans="1:25" x14ac:dyDescent="0.25">
      <c r="C26" s="3"/>
      <c r="D26" s="3"/>
      <c r="E26" s="3"/>
      <c r="F26" s="3"/>
      <c r="G26" s="3"/>
      <c r="H26" s="3"/>
      <c r="I26" s="3"/>
    </row>
    <row r="27" spans="1:25" x14ac:dyDescent="0.25">
      <c r="B27" t="s">
        <v>155</v>
      </c>
      <c r="C27" s="3">
        <v>1.0200000000000001E-2</v>
      </c>
      <c r="D27" s="3">
        <v>8.8999999999999999E-3</v>
      </c>
      <c r="E27" s="3">
        <v>9.7999999999999997E-3</v>
      </c>
      <c r="F27" s="3">
        <v>1.18E-2</v>
      </c>
      <c r="G27" s="3"/>
      <c r="H27" s="3"/>
      <c r="I27">
        <f>(SQRT(((C27/C25)^2)+((D27/D25)^2)+((E27/E25)^2)+((F27/F25)^2)))*I25</f>
        <v>2.0595419573201792E-2</v>
      </c>
      <c r="J27">
        <f>I27*100</f>
        <v>2.059541957320179</v>
      </c>
    </row>
    <row r="29" spans="1:25" x14ac:dyDescent="0.25">
      <c r="B29" t="s">
        <v>156</v>
      </c>
      <c r="C29">
        <f>C25*100</f>
        <v>99.41</v>
      </c>
      <c r="D29">
        <f t="shared" ref="D29:F29" si="10">D25*100</f>
        <v>103.95</v>
      </c>
      <c r="E29">
        <f t="shared" si="10"/>
        <v>105.16700000000002</v>
      </c>
      <c r="F29">
        <f t="shared" si="10"/>
        <v>97.724999999999994</v>
      </c>
    </row>
    <row r="30" spans="1:25" x14ac:dyDescent="0.25">
      <c r="B30" t="s">
        <v>157</v>
      </c>
      <c r="C30">
        <f>C27*100</f>
        <v>1.02</v>
      </c>
      <c r="D30">
        <f t="shared" ref="D30:F30" si="11">D27*100</f>
        <v>0.89</v>
      </c>
      <c r="E30">
        <f t="shared" si="11"/>
        <v>0.98</v>
      </c>
      <c r="F30">
        <f t="shared" si="11"/>
        <v>1.18</v>
      </c>
    </row>
    <row r="31" spans="1:25" x14ac:dyDescent="0.25">
      <c r="B31" s="1" t="s">
        <v>26</v>
      </c>
      <c r="C31" s="1" t="s">
        <v>66</v>
      </c>
    </row>
    <row r="32" spans="1:25" x14ac:dyDescent="0.25">
      <c r="B32" s="1">
        <v>1</v>
      </c>
      <c r="C32" s="1">
        <v>1.9264011196134718</v>
      </c>
    </row>
    <row r="33" spans="2:3" x14ac:dyDescent="0.25">
      <c r="B33" s="1">
        <v>2</v>
      </c>
      <c r="C33" s="1">
        <v>1.6339098524631848</v>
      </c>
    </row>
    <row r="34" spans="2:3" x14ac:dyDescent="0.25">
      <c r="B34" s="1">
        <v>3</v>
      </c>
      <c r="C34" s="1">
        <v>2.5728157854039369</v>
      </c>
    </row>
    <row r="35" spans="2:3" x14ac:dyDescent="0.25">
      <c r="B35" s="1">
        <v>4</v>
      </c>
      <c r="C35" s="1">
        <v>9.046335389265872</v>
      </c>
    </row>
    <row r="36" spans="2:3" x14ac:dyDescent="0.25">
      <c r="B36" s="1">
        <v>5</v>
      </c>
      <c r="C36" s="1">
        <v>13.112574981517691</v>
      </c>
    </row>
    <row r="37" spans="2:3" x14ac:dyDescent="0.25">
      <c r="B37" s="1">
        <v>6</v>
      </c>
      <c r="C37" s="1">
        <v>288.58174975495234</v>
      </c>
    </row>
    <row r="38" spans="2:3" x14ac:dyDescent="0.25">
      <c r="B38" s="1">
        <v>7</v>
      </c>
      <c r="C38" s="1">
        <v>399.92342231350409</v>
      </c>
    </row>
    <row r="39" spans="2:3" x14ac:dyDescent="0.25">
      <c r="B39" s="1">
        <v>8</v>
      </c>
      <c r="C39" s="1">
        <v>322.90248893639949</v>
      </c>
    </row>
    <row r="40" spans="2:3" x14ac:dyDescent="0.25">
      <c r="B40" s="1">
        <v>9</v>
      </c>
      <c r="C40" s="1">
        <v>200.01666863822828</v>
      </c>
    </row>
    <row r="41" spans="2:3" x14ac:dyDescent="0.25">
      <c r="B41" s="1">
        <v>10</v>
      </c>
      <c r="C41" s="1">
        <v>114.87692622971056</v>
      </c>
    </row>
    <row r="42" spans="2:3" x14ac:dyDescent="0.25">
      <c r="B42" s="1">
        <v>11</v>
      </c>
      <c r="C42" s="1">
        <v>62.378406489210811</v>
      </c>
    </row>
    <row r="43" spans="2:3" x14ac:dyDescent="0.25">
      <c r="B43" s="1">
        <v>12</v>
      </c>
      <c r="C43" s="1">
        <v>32.788150692164614</v>
      </c>
    </row>
    <row r="44" spans="2:3" x14ac:dyDescent="0.25">
      <c r="B44" s="1">
        <v>13</v>
      </c>
      <c r="C44" s="1">
        <v>17.564476912279439</v>
      </c>
    </row>
    <row r="45" spans="2:3" x14ac:dyDescent="0.25">
      <c r="B45" s="1">
        <v>14</v>
      </c>
      <c r="C45" s="1">
        <v>11.861224237255751</v>
      </c>
    </row>
    <row r="46" spans="2:3" x14ac:dyDescent="0.25">
      <c r="B46" s="1">
        <v>15</v>
      </c>
      <c r="C46" s="1">
        <v>8.0729860664147992</v>
      </c>
    </row>
    <row r="47" spans="2:3" x14ac:dyDescent="0.25">
      <c r="B47" s="1">
        <v>16</v>
      </c>
      <c r="C47" s="1">
        <v>5.339729974663344</v>
      </c>
    </row>
    <row r="48" spans="2:3" x14ac:dyDescent="0.25">
      <c r="B48" s="1">
        <v>17</v>
      </c>
      <c r="C48" s="1">
        <v>3.9981961843886298</v>
      </c>
    </row>
    <row r="49" spans="2:11" x14ac:dyDescent="0.25">
      <c r="B49" s="1">
        <v>18</v>
      </c>
      <c r="C49" s="1">
        <v>2.6009103577823804</v>
      </c>
    </row>
    <row r="50" spans="2:11" x14ac:dyDescent="0.25">
      <c r="B50" s="1">
        <v>19</v>
      </c>
      <c r="C50" s="1">
        <v>3.0859704840457542</v>
      </c>
    </row>
    <row r="51" spans="2:11" x14ac:dyDescent="0.25">
      <c r="B51" s="1">
        <v>20</v>
      </c>
      <c r="C51" s="1">
        <v>2.2892868192750142</v>
      </c>
    </row>
    <row r="56" spans="2:11" x14ac:dyDescent="0.25">
      <c r="B56" t="s">
        <v>2</v>
      </c>
      <c r="D56" t="s">
        <v>182</v>
      </c>
      <c r="E56" t="s">
        <v>182</v>
      </c>
      <c r="F56" t="s">
        <v>182</v>
      </c>
      <c r="G56" t="s">
        <v>182</v>
      </c>
    </row>
    <row r="57" spans="2:11" x14ac:dyDescent="0.25">
      <c r="B57">
        <f>AVERAGE(D57:G57)</f>
        <v>0.84396416666666663</v>
      </c>
      <c r="D57">
        <v>0.85984666666666631</v>
      </c>
      <c r="E57">
        <v>0.81857000000000046</v>
      </c>
      <c r="F57">
        <v>0.84567333333333339</v>
      </c>
      <c r="G57">
        <v>0.85176666666666656</v>
      </c>
      <c r="I57">
        <f>B57</f>
        <v>0.84396416666666663</v>
      </c>
    </row>
    <row r="58" spans="2:11" x14ac:dyDescent="0.25">
      <c r="B58">
        <f t="shared" ref="B58:B76" si="12">AVERAGE(D58:G58)</f>
        <v>1.6879283333333333</v>
      </c>
      <c r="D58">
        <v>1.7196933333333326</v>
      </c>
      <c r="E58">
        <v>1.6371400000000009</v>
      </c>
      <c r="F58">
        <v>1.6913466666666668</v>
      </c>
      <c r="G58">
        <v>1.7035333333333331</v>
      </c>
      <c r="I58">
        <f>B58-B57</f>
        <v>0.84396416666666663</v>
      </c>
    </row>
    <row r="59" spans="2:11" x14ac:dyDescent="0.25">
      <c r="B59">
        <f t="shared" si="12"/>
        <v>2.5318925000000001</v>
      </c>
      <c r="D59">
        <v>2.5795399999999988</v>
      </c>
      <c r="E59">
        <v>2.4557100000000016</v>
      </c>
      <c r="F59">
        <v>2.5370200000000001</v>
      </c>
      <c r="G59">
        <v>2.5552999999999999</v>
      </c>
      <c r="I59">
        <f t="shared" ref="I59:I76" si="13">B59-B58</f>
        <v>0.84396416666666685</v>
      </c>
      <c r="J59">
        <f>AVERAGE(I57:I76)</f>
        <v>0.81857000000000046</v>
      </c>
      <c r="K59">
        <f>J59/0.5</f>
        <v>1.6371400000000009</v>
      </c>
    </row>
    <row r="60" spans="2:11" x14ac:dyDescent="0.25">
      <c r="B60">
        <f t="shared" si="12"/>
        <v>3.3758566666666665</v>
      </c>
      <c r="D60">
        <v>3.4393866666666653</v>
      </c>
      <c r="E60">
        <v>3.2742800000000019</v>
      </c>
      <c r="F60">
        <v>3.3826933333333336</v>
      </c>
      <c r="G60">
        <v>3.4070666666666662</v>
      </c>
      <c r="I60">
        <f t="shared" si="13"/>
        <v>0.8439641666666664</v>
      </c>
    </row>
    <row r="61" spans="2:11" x14ac:dyDescent="0.25">
      <c r="B61">
        <f t="shared" si="12"/>
        <v>4.2198208333333334</v>
      </c>
      <c r="D61">
        <v>4.2992333333333317</v>
      </c>
      <c r="E61">
        <v>4.0928500000000021</v>
      </c>
      <c r="F61">
        <v>4.2283666666666671</v>
      </c>
      <c r="G61">
        <v>4.2588333333333326</v>
      </c>
      <c r="I61">
        <f t="shared" si="13"/>
        <v>0.84396416666666685</v>
      </c>
    </row>
    <row r="62" spans="2:11" x14ac:dyDescent="0.25">
      <c r="B62">
        <f t="shared" si="12"/>
        <v>5.0637850000000002</v>
      </c>
      <c r="D62">
        <v>5.1590799999999977</v>
      </c>
      <c r="E62">
        <v>4.9114200000000032</v>
      </c>
      <c r="F62">
        <v>5.0740400000000001</v>
      </c>
      <c r="G62">
        <v>5.1105999999999998</v>
      </c>
      <c r="I62">
        <f t="shared" si="13"/>
        <v>0.84396416666666685</v>
      </c>
    </row>
    <row r="63" spans="2:11" x14ac:dyDescent="0.25">
      <c r="B63">
        <f t="shared" si="12"/>
        <v>5.9077491666666671</v>
      </c>
      <c r="D63">
        <v>6.0189266666666645</v>
      </c>
      <c r="E63">
        <v>5.7299900000000035</v>
      </c>
      <c r="F63">
        <v>5.919713333333334</v>
      </c>
      <c r="G63">
        <v>5.9623666666666661</v>
      </c>
      <c r="I63">
        <f t="shared" si="13"/>
        <v>0.84396416666666685</v>
      </c>
    </row>
    <row r="64" spans="2:11" x14ac:dyDescent="0.25">
      <c r="B64">
        <f t="shared" si="12"/>
        <v>6.751713333333333</v>
      </c>
      <c r="D64">
        <v>6.8787733333333305</v>
      </c>
      <c r="E64">
        <v>6.5485600000000037</v>
      </c>
      <c r="F64">
        <v>6.7653866666666671</v>
      </c>
      <c r="G64">
        <v>6.8141333333333325</v>
      </c>
      <c r="I64">
        <f t="shared" si="13"/>
        <v>0.84396416666666596</v>
      </c>
    </row>
    <row r="65" spans="2:9" x14ac:dyDescent="0.25">
      <c r="B65">
        <f t="shared" si="12"/>
        <v>7.5956775000000007</v>
      </c>
      <c r="D65">
        <v>7.7386199999999965</v>
      </c>
      <c r="E65">
        <v>7.367130000000004</v>
      </c>
      <c r="F65">
        <v>7.6110600000000002</v>
      </c>
      <c r="G65">
        <v>7.6658999999999988</v>
      </c>
      <c r="I65">
        <f t="shared" si="13"/>
        <v>0.84396416666666774</v>
      </c>
    </row>
    <row r="66" spans="2:9" x14ac:dyDescent="0.25">
      <c r="B66">
        <f t="shared" si="12"/>
        <v>8.4396416666666667</v>
      </c>
      <c r="D66">
        <v>8.5984666666666634</v>
      </c>
      <c r="E66">
        <v>8.1857000000000042</v>
      </c>
      <c r="F66">
        <v>8.4567333333333341</v>
      </c>
      <c r="G66">
        <v>8.5176666666666652</v>
      </c>
      <c r="I66">
        <f t="shared" si="13"/>
        <v>0.84396416666666596</v>
      </c>
    </row>
    <row r="67" spans="2:9" x14ac:dyDescent="0.25">
      <c r="B67">
        <f t="shared" si="12"/>
        <v>9.2836058333333344</v>
      </c>
      <c r="D67">
        <v>9.4583133333333294</v>
      </c>
      <c r="E67">
        <v>9.0042700000000053</v>
      </c>
      <c r="F67">
        <v>9.302406666666668</v>
      </c>
      <c r="G67">
        <v>9.3694333333333315</v>
      </c>
      <c r="I67">
        <f t="shared" si="13"/>
        <v>0.84396416666666774</v>
      </c>
    </row>
    <row r="68" spans="2:9" x14ac:dyDescent="0.25">
      <c r="B68">
        <f t="shared" si="12"/>
        <v>10.12757</v>
      </c>
      <c r="D68">
        <v>10.318159999999995</v>
      </c>
      <c r="E68">
        <v>9.8228400000000065</v>
      </c>
      <c r="F68">
        <v>10.14808</v>
      </c>
      <c r="G68">
        <v>10.2212</v>
      </c>
      <c r="I68">
        <f t="shared" si="13"/>
        <v>0.84396416666666596</v>
      </c>
    </row>
    <row r="69" spans="2:9" x14ac:dyDescent="0.25">
      <c r="B69">
        <f t="shared" si="12"/>
        <v>10.971534166666666</v>
      </c>
      <c r="D69">
        <v>11.178006666666661</v>
      </c>
      <c r="E69">
        <v>10.641410000000006</v>
      </c>
      <c r="F69">
        <v>10.993753333333334</v>
      </c>
      <c r="G69">
        <v>11.072966666666666</v>
      </c>
      <c r="I69">
        <f t="shared" si="13"/>
        <v>0.84396416666666596</v>
      </c>
    </row>
    <row r="70" spans="2:9" x14ac:dyDescent="0.25">
      <c r="B70">
        <f t="shared" si="12"/>
        <v>11.815498333333334</v>
      </c>
      <c r="D70">
        <v>12.037853333333329</v>
      </c>
      <c r="E70">
        <v>11.459980000000007</v>
      </c>
      <c r="F70">
        <v>11.839426666666668</v>
      </c>
      <c r="G70">
        <v>11.924733333333332</v>
      </c>
      <c r="I70">
        <f t="shared" si="13"/>
        <v>0.84396416666666774</v>
      </c>
    </row>
    <row r="71" spans="2:9" x14ac:dyDescent="0.25">
      <c r="B71">
        <f t="shared" si="12"/>
        <v>12.6594625</v>
      </c>
      <c r="D71">
        <v>12.897699999999995</v>
      </c>
      <c r="E71">
        <v>12.278550000000006</v>
      </c>
      <c r="F71">
        <v>12.6851</v>
      </c>
      <c r="G71">
        <v>12.776499999999999</v>
      </c>
      <c r="I71">
        <f t="shared" si="13"/>
        <v>0.84396416666666596</v>
      </c>
    </row>
    <row r="72" spans="2:9" x14ac:dyDescent="0.25">
      <c r="B72">
        <f t="shared" si="12"/>
        <v>13.097120000000007</v>
      </c>
      <c r="E72">
        <v>13.097120000000007</v>
      </c>
      <c r="I72">
        <f t="shared" si="13"/>
        <v>0.43765750000000736</v>
      </c>
    </row>
    <row r="73" spans="2:9" x14ac:dyDescent="0.25">
      <c r="B73">
        <f t="shared" si="12"/>
        <v>13.915690000000009</v>
      </c>
      <c r="E73">
        <v>13.915690000000009</v>
      </c>
      <c r="I73">
        <f t="shared" si="13"/>
        <v>0.81857000000000113</v>
      </c>
    </row>
    <row r="74" spans="2:9" x14ac:dyDescent="0.25">
      <c r="B74">
        <f t="shared" si="12"/>
        <v>14.734260000000008</v>
      </c>
      <c r="E74">
        <v>14.734260000000008</v>
      </c>
      <c r="I74">
        <f t="shared" si="13"/>
        <v>0.81856999999999935</v>
      </c>
    </row>
    <row r="75" spans="2:9" x14ac:dyDescent="0.25">
      <c r="B75">
        <f t="shared" si="12"/>
        <v>15.552830000000009</v>
      </c>
      <c r="E75">
        <v>15.552830000000009</v>
      </c>
      <c r="I75">
        <f t="shared" si="13"/>
        <v>0.81857000000000113</v>
      </c>
    </row>
    <row r="76" spans="2:9" x14ac:dyDescent="0.25">
      <c r="B76">
        <f t="shared" si="12"/>
        <v>16.371400000000008</v>
      </c>
      <c r="E76">
        <v>16.371400000000008</v>
      </c>
      <c r="I76">
        <f t="shared" si="13"/>
        <v>0.81856999999999935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6"/>
  <sheetViews>
    <sheetView workbookViewId="0">
      <selection activeCell="J59" sqref="J59"/>
    </sheetView>
  </sheetViews>
  <sheetFormatPr defaultRowHeight="15" x14ac:dyDescent="0.25"/>
  <cols>
    <col min="1" max="1" width="13.85546875" bestFit="1" customWidth="1"/>
    <col min="2" max="2" width="18.28515625" bestFit="1" customWidth="1"/>
    <col min="3" max="6" width="18.42578125" bestFit="1" customWidth="1"/>
    <col min="7" max="7" width="24.5703125" bestFit="1" customWidth="1"/>
    <col min="8" max="8" width="14" bestFit="1" customWidth="1"/>
    <col min="9" max="9" width="23.85546875" bestFit="1" customWidth="1"/>
    <col min="10" max="10" width="28.5703125" bestFit="1" customWidth="1"/>
    <col min="11" max="12" width="23" bestFit="1" customWidth="1"/>
    <col min="13" max="13" width="12" bestFit="1" customWidth="1"/>
    <col min="15" max="15" width="12.7109375" bestFit="1" customWidth="1"/>
    <col min="16" max="16" width="15.28515625" bestFit="1" customWidth="1"/>
    <col min="17" max="17" width="12.7109375" bestFit="1" customWidth="1"/>
    <col min="18" max="18" width="12" bestFit="1" customWidth="1"/>
    <col min="19" max="19" width="23.140625" bestFit="1" customWidth="1"/>
    <col min="21" max="21" width="12.7109375" bestFit="1" customWidth="1"/>
    <col min="22" max="22" width="16.42578125" bestFit="1" customWidth="1"/>
    <col min="23" max="23" width="12.7109375" bestFit="1" customWidth="1"/>
    <col min="24" max="24" width="12" bestFit="1" customWidth="1"/>
    <col min="25" max="25" width="23.85546875" bestFit="1" customWidth="1"/>
  </cols>
  <sheetData>
    <row r="1" spans="1:25" x14ac:dyDescent="0.25">
      <c r="A1" t="s">
        <v>185</v>
      </c>
      <c r="B1" t="s">
        <v>13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I1" t="s">
        <v>5</v>
      </c>
      <c r="J1" t="s">
        <v>6</v>
      </c>
      <c r="K1" t="s">
        <v>16</v>
      </c>
      <c r="L1" t="s">
        <v>22</v>
      </c>
      <c r="M1" t="s">
        <v>2</v>
      </c>
      <c r="O1" t="s">
        <v>88</v>
      </c>
      <c r="P1" t="s">
        <v>89</v>
      </c>
      <c r="Q1" t="s">
        <v>91</v>
      </c>
      <c r="R1" t="s">
        <v>92</v>
      </c>
      <c r="S1" t="s">
        <v>93</v>
      </c>
      <c r="U1" t="s">
        <v>94</v>
      </c>
      <c r="V1" t="s">
        <v>95</v>
      </c>
      <c r="W1" t="s">
        <v>96</v>
      </c>
      <c r="X1" t="s">
        <v>97</v>
      </c>
      <c r="Y1" t="s">
        <v>98</v>
      </c>
    </row>
    <row r="2" spans="1:25" x14ac:dyDescent="0.25">
      <c r="A2">
        <v>0.83868314898231566</v>
      </c>
      <c r="B2">
        <v>1</v>
      </c>
      <c r="C2">
        <v>-6.6294548794522928E-2</v>
      </c>
      <c r="D2">
        <f>0.5*C32</f>
        <v>2.0903466516300875</v>
      </c>
      <c r="E2">
        <v>-0.34974026839076766</v>
      </c>
      <c r="F2">
        <v>1.7782317317970839</v>
      </c>
      <c r="G2">
        <f>AVERAGE(C2:F2)</f>
        <v>0.86313589156047033</v>
      </c>
      <c r="I2">
        <v>-6.6294548794522928E-2</v>
      </c>
      <c r="J2">
        <v>1.479804022638441</v>
      </c>
      <c r="K2">
        <v>-0.34974026839076766</v>
      </c>
      <c r="L2">
        <v>1.7782317317970839</v>
      </c>
      <c r="M2">
        <f>AVERAGE(I2:L2)</f>
        <v>0.7105002343125586</v>
      </c>
      <c r="O2">
        <f>(C2/$C$23)*100</f>
        <v>-9.0591507318103365E-3</v>
      </c>
      <c r="P2">
        <f>(D2/$D$23)*100</f>
        <v>0.31413711703887653</v>
      </c>
      <c r="Q2">
        <f>(E2/$E$23)*100</f>
        <v>-4.7556271680503831E-2</v>
      </c>
      <c r="R2">
        <f>(F2/$F$23)*100</f>
        <v>0.29205418827173463</v>
      </c>
      <c r="S2">
        <f>AVERAGE(O2:R2)</f>
        <v>0.13739397072457427</v>
      </c>
      <c r="U2">
        <f>SUM($O$2:O2)</f>
        <v>-9.0591507318103365E-3</v>
      </c>
      <c r="V2">
        <f>SUM($P$2:P2)</f>
        <v>0.31413711703887653</v>
      </c>
      <c r="W2">
        <f>SUM($Q$2:Q2)</f>
        <v>-4.7556271680503831E-2</v>
      </c>
      <c r="X2">
        <f>SUM($R$2:R2)</f>
        <v>0.29205418827173463</v>
      </c>
      <c r="Y2">
        <f>AVERAGE(U2:X2)</f>
        <v>0.13739397072457427</v>
      </c>
    </row>
    <row r="3" spans="1:25" x14ac:dyDescent="0.25">
      <c r="A3">
        <v>1.6773662979646313</v>
      </c>
      <c r="B3">
        <v>2</v>
      </c>
      <c r="C3">
        <v>-1.4253631976604957</v>
      </c>
      <c r="D3">
        <f t="shared" ref="D3:D21" si="0">0.5*C33</f>
        <v>5.300223347646468</v>
      </c>
      <c r="E3">
        <v>0.16521539788340975</v>
      </c>
      <c r="F3">
        <v>3.3427799708503207</v>
      </c>
      <c r="G3">
        <f t="shared" ref="G3:G21" si="1">AVERAGE(C3:F3)</f>
        <v>1.8457138796799257</v>
      </c>
      <c r="I3">
        <v>-1.4916577464550187</v>
      </c>
      <c r="J3">
        <v>3.001611715438913</v>
      </c>
      <c r="K3">
        <v>-0.18452487050735791</v>
      </c>
      <c r="L3">
        <v>5.1210117026474045</v>
      </c>
      <c r="M3">
        <f t="shared" ref="M3:M21" si="2">AVERAGE(I3:L3)</f>
        <v>1.6116102002809853</v>
      </c>
      <c r="O3">
        <f t="shared" ref="O3:O21" si="3">(C3/$C$23)*100</f>
        <v>-0.19477589469993351</v>
      </c>
      <c r="P3">
        <f t="shared" ref="P3:P21" si="4">(D3/$D$23)*100</f>
        <v>0.79651711394060509</v>
      </c>
      <c r="Q3">
        <f t="shared" ref="Q3:Q21" si="5">(E3/$E$23)*100</f>
        <v>2.2465323720651034E-2</v>
      </c>
      <c r="R3">
        <f t="shared" ref="R3:R21" si="6">(F3/$F$23)*100</f>
        <v>0.54901331108914597</v>
      </c>
      <c r="S3">
        <f t="shared" ref="S3:S21" si="7">AVERAGE(O3:R3)</f>
        <v>0.29330496351261715</v>
      </c>
      <c r="U3">
        <f>SUM($O$2:O3)</f>
        <v>-0.20383504543174386</v>
      </c>
      <c r="V3">
        <f>SUM($P$2:P3)</f>
        <v>1.1106542309794816</v>
      </c>
      <c r="W3">
        <f>SUM($Q$2:Q3)</f>
        <v>-2.5090947959852797E-2</v>
      </c>
      <c r="X3">
        <f>SUM($R$2:R3)</f>
        <v>0.84106749936088065</v>
      </c>
      <c r="Y3">
        <f t="shared" ref="Y3:Y21" si="8">AVERAGE(U3:X3)</f>
        <v>0.43069893423719141</v>
      </c>
    </row>
    <row r="4" spans="1:25" x14ac:dyDescent="0.25">
      <c r="A4">
        <v>2.5160494469469472</v>
      </c>
      <c r="B4">
        <v>3</v>
      </c>
      <c r="C4">
        <v>-1.282802729941346</v>
      </c>
      <c r="D4">
        <f t="shared" si="0"/>
        <v>3.1931578820248574</v>
      </c>
      <c r="E4">
        <v>0.66390370572375779</v>
      </c>
      <c r="F4">
        <v>0.88840728444182859</v>
      </c>
      <c r="G4">
        <f t="shared" si="1"/>
        <v>0.86566653556227446</v>
      </c>
      <c r="I4">
        <v>-2.7744604763963645</v>
      </c>
      <c r="J4">
        <v>4.2323615542963093</v>
      </c>
      <c r="K4">
        <v>0.4793788352163999</v>
      </c>
      <c r="L4">
        <v>6.0094189870892327</v>
      </c>
      <c r="M4">
        <f t="shared" si="2"/>
        <v>1.9866747250513943</v>
      </c>
      <c r="O4">
        <f t="shared" si="3"/>
        <v>-0.17529500541191625</v>
      </c>
      <c r="P4">
        <f t="shared" si="4"/>
        <v>0.47986749495689046</v>
      </c>
      <c r="Q4">
        <f t="shared" si="5"/>
        <v>9.0274949305567981E-2</v>
      </c>
      <c r="R4">
        <f t="shared" si="6"/>
        <v>0.14591071775000916</v>
      </c>
      <c r="S4">
        <f t="shared" si="7"/>
        <v>0.13518953915013784</v>
      </c>
      <c r="U4">
        <f>SUM($O$2:O4)</f>
        <v>-0.37913005084366014</v>
      </c>
      <c r="V4">
        <f>SUM($P$2:P4)</f>
        <v>1.590521725936372</v>
      </c>
      <c r="W4">
        <f>SUM($Q$2:Q4)</f>
        <v>6.5184001345715184E-2</v>
      </c>
      <c r="X4">
        <f>SUM($R$2:R4)</f>
        <v>0.98697821711088984</v>
      </c>
      <c r="Y4">
        <f t="shared" si="8"/>
        <v>0.56588847338732928</v>
      </c>
    </row>
    <row r="5" spans="1:25" x14ac:dyDescent="0.25">
      <c r="A5">
        <v>3.3547325959292627</v>
      </c>
      <c r="B5">
        <v>4</v>
      </c>
      <c r="C5">
        <v>-0.76370899535968062</v>
      </c>
      <c r="D5">
        <f t="shared" si="0"/>
        <v>6.983983779851763</v>
      </c>
      <c r="E5">
        <v>2.9059336186649625</v>
      </c>
      <c r="F5">
        <v>2.0688537204646971</v>
      </c>
      <c r="G5">
        <f t="shared" si="1"/>
        <v>2.7987655309054356</v>
      </c>
      <c r="I5">
        <v>-3.5381694717560452</v>
      </c>
      <c r="J5">
        <v>9.8895363608591182</v>
      </c>
      <c r="K5">
        <v>3.3853124538813626</v>
      </c>
      <c r="L5">
        <v>8.0782727075539302</v>
      </c>
      <c r="M5">
        <f t="shared" si="2"/>
        <v>4.4537380126345916</v>
      </c>
      <c r="O5">
        <f t="shared" si="3"/>
        <v>-0.10436084157758654</v>
      </c>
      <c r="P5">
        <f t="shared" si="4"/>
        <v>1.0495524885013909</v>
      </c>
      <c r="Q5">
        <f t="shared" si="5"/>
        <v>0.39513713788408766</v>
      </c>
      <c r="R5">
        <f t="shared" si="6"/>
        <v>0.33978552017663755</v>
      </c>
      <c r="S5">
        <f t="shared" si="7"/>
        <v>0.42002857624613238</v>
      </c>
      <c r="U5">
        <f>SUM($O$2:O5)</f>
        <v>-0.48349089242124665</v>
      </c>
      <c r="V5">
        <f>SUM($P$2:P5)</f>
        <v>2.6400742144377629</v>
      </c>
      <c r="W5">
        <f>SUM($Q$2:Q5)</f>
        <v>0.46032113922980283</v>
      </c>
      <c r="X5">
        <f>SUM($R$2:R5)</f>
        <v>1.3267637372875274</v>
      </c>
      <c r="Y5">
        <f t="shared" si="8"/>
        <v>0.9859170496334615</v>
      </c>
    </row>
    <row r="6" spans="1:25" x14ac:dyDescent="0.25">
      <c r="A6">
        <v>4.1934157449115785</v>
      </c>
      <c r="B6">
        <v>5</v>
      </c>
      <c r="C6">
        <v>56.201051620376845</v>
      </c>
      <c r="D6">
        <f t="shared" si="0"/>
        <v>58.371630395227918</v>
      </c>
      <c r="E6">
        <v>24.261776873922717</v>
      </c>
      <c r="F6">
        <v>67.95598052271626</v>
      </c>
      <c r="G6">
        <f t="shared" si="1"/>
        <v>51.697609853060932</v>
      </c>
      <c r="I6">
        <v>52.662882148620803</v>
      </c>
      <c r="J6">
        <v>99.790519609130996</v>
      </c>
      <c r="K6">
        <v>27.647089327804078</v>
      </c>
      <c r="L6">
        <v>76.034253230270195</v>
      </c>
      <c r="M6">
        <f t="shared" si="2"/>
        <v>64.033686078956521</v>
      </c>
      <c r="O6">
        <f t="shared" si="3"/>
        <v>7.6798742456681541</v>
      </c>
      <c r="P6">
        <f t="shared" si="4"/>
        <v>8.7720836517313963</v>
      </c>
      <c r="Q6">
        <f t="shared" si="5"/>
        <v>3.2990186053694104</v>
      </c>
      <c r="R6">
        <f t="shared" si="6"/>
        <v>11.160991211035508</v>
      </c>
      <c r="S6">
        <f t="shared" si="7"/>
        <v>7.727991928451118</v>
      </c>
      <c r="U6">
        <f>SUM($O$2:O6)</f>
        <v>7.1963833532469073</v>
      </c>
      <c r="V6">
        <f>SUM($P$2:P6)</f>
        <v>11.41215786616916</v>
      </c>
      <c r="W6">
        <f>SUM($Q$2:Q6)</f>
        <v>3.7593397445992132</v>
      </c>
      <c r="X6">
        <f>SUM($R$2:R6)</f>
        <v>12.487754948323035</v>
      </c>
      <c r="Y6">
        <f t="shared" si="8"/>
        <v>8.7139089780845786</v>
      </c>
    </row>
    <row r="7" spans="1:25" x14ac:dyDescent="0.25">
      <c r="A7">
        <v>5.0320988938938944</v>
      </c>
      <c r="B7">
        <v>6</v>
      </c>
      <c r="C7">
        <v>191.97043230415596</v>
      </c>
      <c r="D7">
        <f t="shared" si="0"/>
        <v>134.75764887648617</v>
      </c>
      <c r="E7">
        <v>112.40910792809288</v>
      </c>
      <c r="F7">
        <v>220.45522416892129</v>
      </c>
      <c r="G7">
        <f t="shared" si="1"/>
        <v>164.89810331941408</v>
      </c>
      <c r="I7">
        <v>244.63331445277677</v>
      </c>
      <c r="J7">
        <v>322.12810826946577</v>
      </c>
      <c r="K7">
        <v>140.05619725589696</v>
      </c>
      <c r="L7">
        <v>296.48947739919151</v>
      </c>
      <c r="M7">
        <f t="shared" si="2"/>
        <v>250.82677434433273</v>
      </c>
      <c r="O7">
        <f t="shared" si="3"/>
        <v>26.232761424840106</v>
      </c>
      <c r="P7">
        <f t="shared" si="4"/>
        <v>20.251368013044662</v>
      </c>
      <c r="Q7">
        <f t="shared" si="5"/>
        <v>15.284937306729013</v>
      </c>
      <c r="R7">
        <f t="shared" si="6"/>
        <v>36.207244755356008</v>
      </c>
      <c r="S7">
        <f t="shared" si="7"/>
        <v>24.494077874992449</v>
      </c>
      <c r="U7">
        <f>SUM($O$2:O7)</f>
        <v>33.429144778087014</v>
      </c>
      <c r="V7">
        <f>SUM($P$2:P7)</f>
        <v>31.663525879213822</v>
      </c>
      <c r="W7">
        <f>SUM($Q$2:Q7)</f>
        <v>19.044277051328226</v>
      </c>
      <c r="X7">
        <f>SUM($R$2:R7)</f>
        <v>48.694999703679045</v>
      </c>
      <c r="Y7">
        <f t="shared" si="8"/>
        <v>33.207986853077024</v>
      </c>
    </row>
    <row r="8" spans="1:25" x14ac:dyDescent="0.25">
      <c r="A8">
        <v>5.8707820428762112</v>
      </c>
      <c r="B8">
        <v>7</v>
      </c>
      <c r="C8">
        <v>218.0675276347028</v>
      </c>
      <c r="D8">
        <f t="shared" si="0"/>
        <v>140.90197423751084</v>
      </c>
      <c r="E8">
        <v>166.67782341137595</v>
      </c>
      <c r="F8">
        <v>189.5435921942632</v>
      </c>
      <c r="G8">
        <f t="shared" si="1"/>
        <v>178.79772936946318</v>
      </c>
      <c r="I8">
        <v>462.7008420874796</v>
      </c>
      <c r="J8">
        <v>505.43207092058867</v>
      </c>
      <c r="K8">
        <v>306.73402066727294</v>
      </c>
      <c r="L8">
        <v>486.03306959345468</v>
      </c>
      <c r="M8">
        <f t="shared" si="2"/>
        <v>440.22500081719897</v>
      </c>
      <c r="O8">
        <f t="shared" si="3"/>
        <v>29.798929753319321</v>
      </c>
      <c r="P8">
        <f t="shared" si="4"/>
        <v>21.174736705771284</v>
      </c>
      <c r="Q8">
        <f t="shared" si="5"/>
        <v>22.664178448019058</v>
      </c>
      <c r="R8">
        <f t="shared" si="6"/>
        <v>31.130363366342788</v>
      </c>
      <c r="S8">
        <f t="shared" si="7"/>
        <v>26.192052068363115</v>
      </c>
      <c r="U8">
        <f>SUM($O$2:O8)</f>
        <v>63.228074531406335</v>
      </c>
      <c r="V8">
        <f>SUM($P$2:P8)</f>
        <v>52.838262584985102</v>
      </c>
      <c r="W8">
        <f>SUM($Q$2:Q8)</f>
        <v>41.708455499347281</v>
      </c>
      <c r="X8">
        <f>SUM($R$2:R8)</f>
        <v>79.825363070021837</v>
      </c>
      <c r="Y8">
        <f t="shared" si="8"/>
        <v>59.400038921440135</v>
      </c>
    </row>
    <row r="9" spans="1:25" x14ac:dyDescent="0.25">
      <c r="A9">
        <v>6.7094651918585253</v>
      </c>
      <c r="B9">
        <v>8</v>
      </c>
      <c r="C9">
        <v>133.56834803889697</v>
      </c>
      <c r="D9">
        <f t="shared" si="0"/>
        <v>103.35862572091717</v>
      </c>
      <c r="E9">
        <v>153.83670797631808</v>
      </c>
      <c r="F9">
        <v>80.311209917340406</v>
      </c>
      <c r="G9">
        <f t="shared" si="1"/>
        <v>117.76872291336815</v>
      </c>
      <c r="I9">
        <v>596.26919012637654</v>
      </c>
      <c r="J9">
        <v>607.96614681813776</v>
      </c>
      <c r="K9">
        <v>460.570728643591</v>
      </c>
      <c r="L9">
        <v>566.3442795107951</v>
      </c>
      <c r="M9">
        <f t="shared" si="2"/>
        <v>557.78758627472507</v>
      </c>
      <c r="O9">
        <f t="shared" si="3"/>
        <v>18.252116047032203</v>
      </c>
      <c r="P9">
        <f t="shared" si="4"/>
        <v>15.532725483473994</v>
      </c>
      <c r="Q9">
        <f t="shared" si="5"/>
        <v>20.918095341489241</v>
      </c>
      <c r="R9">
        <f t="shared" si="6"/>
        <v>13.190196081939131</v>
      </c>
      <c r="S9">
        <f t="shared" si="7"/>
        <v>16.973283238483642</v>
      </c>
      <c r="U9">
        <f>SUM($O$2:O9)</f>
        <v>81.480190578438538</v>
      </c>
      <c r="V9">
        <f>SUM($P$2:P9)</f>
        <v>68.370988068459098</v>
      </c>
      <c r="W9">
        <f>SUM($Q$2:Q9)</f>
        <v>62.626550840836522</v>
      </c>
      <c r="X9">
        <f>SUM($R$2:R9)</f>
        <v>93.015559151960971</v>
      </c>
      <c r="Y9">
        <f t="shared" si="8"/>
        <v>76.373322159923788</v>
      </c>
    </row>
    <row r="10" spans="1:25" x14ac:dyDescent="0.25">
      <c r="A10">
        <v>7.5481483408408412</v>
      </c>
      <c r="B10">
        <v>9</v>
      </c>
      <c r="C10">
        <v>76.620646178307538</v>
      </c>
      <c r="D10">
        <f t="shared" si="0"/>
        <v>70.497680651925876</v>
      </c>
      <c r="E10">
        <v>108.81274619744028</v>
      </c>
      <c r="F10">
        <v>26.238297679932618</v>
      </c>
      <c r="G10">
        <f t="shared" si="1"/>
        <v>70.542342676901569</v>
      </c>
      <c r="I10">
        <v>672.88983630468408</v>
      </c>
      <c r="J10">
        <v>661.45145808241739</v>
      </c>
      <c r="K10">
        <v>569.38347484103133</v>
      </c>
      <c r="L10">
        <v>592.58257719072776</v>
      </c>
      <c r="M10">
        <f t="shared" si="2"/>
        <v>624.07683660471514</v>
      </c>
      <c r="O10">
        <f t="shared" si="3"/>
        <v>10.470212038841748</v>
      </c>
      <c r="P10">
        <f t="shared" si="4"/>
        <v>10.594385453079568</v>
      </c>
      <c r="Q10">
        <f t="shared" si="5"/>
        <v>14.795918537711572</v>
      </c>
      <c r="R10">
        <f t="shared" si="6"/>
        <v>4.3093397747438766</v>
      </c>
      <c r="S10">
        <f t="shared" si="7"/>
        <v>10.042463951094192</v>
      </c>
      <c r="U10">
        <f>SUM($O$2:O10)</f>
        <v>91.95040261728029</v>
      </c>
      <c r="V10">
        <f>SUM($P$2:P10)</f>
        <v>78.965373521538666</v>
      </c>
      <c r="W10">
        <f>SUM($Q$2:Q10)</f>
        <v>77.422469378548101</v>
      </c>
      <c r="X10">
        <f>SUM($R$2:R10)</f>
        <v>97.324898926704847</v>
      </c>
      <c r="Y10">
        <f t="shared" si="8"/>
        <v>86.415786111017979</v>
      </c>
    </row>
    <row r="11" spans="1:25" x14ac:dyDescent="0.25">
      <c r="A11">
        <v>8.3868314898231571</v>
      </c>
      <c r="B11">
        <v>10</v>
      </c>
      <c r="C11">
        <v>34.315741925549403</v>
      </c>
      <c r="D11">
        <f t="shared" si="0"/>
        <v>47.735992382425486</v>
      </c>
      <c r="E11">
        <v>69.952259812409295</v>
      </c>
      <c r="F11">
        <v>9.065652541758169</v>
      </c>
      <c r="G11">
        <f t="shared" si="1"/>
        <v>40.26741166553559</v>
      </c>
      <c r="I11">
        <v>707.20557823023353</v>
      </c>
      <c r="J11">
        <v>688.21114087846627</v>
      </c>
      <c r="K11">
        <v>639.33573465344057</v>
      </c>
      <c r="L11">
        <v>601.6482297324859</v>
      </c>
      <c r="M11">
        <f t="shared" si="2"/>
        <v>659.10017087365657</v>
      </c>
      <c r="O11">
        <f t="shared" si="3"/>
        <v>4.6892464649090257</v>
      </c>
      <c r="P11">
        <f t="shared" si="4"/>
        <v>7.1737608756476137</v>
      </c>
      <c r="Q11">
        <f t="shared" si="5"/>
        <v>9.5118262692793838</v>
      </c>
      <c r="R11">
        <f t="shared" si="6"/>
        <v>1.488929562381073</v>
      </c>
      <c r="S11">
        <f t="shared" si="7"/>
        <v>5.7159407930542745</v>
      </c>
      <c r="U11">
        <f>SUM($O$2:O11)</f>
        <v>96.639649082189322</v>
      </c>
      <c r="V11">
        <f>SUM($P$2:P11)</f>
        <v>86.139134397186282</v>
      </c>
      <c r="W11">
        <f>SUM($Q$2:Q11)</f>
        <v>86.934295647827483</v>
      </c>
      <c r="X11">
        <f>SUM($R$2:R11)</f>
        <v>98.813828489085921</v>
      </c>
      <c r="Y11">
        <f t="shared" si="8"/>
        <v>92.131726904072252</v>
      </c>
    </row>
    <row r="12" spans="1:25" x14ac:dyDescent="0.25">
      <c r="A12">
        <v>9.225514638805473</v>
      </c>
      <c r="B12">
        <v>11</v>
      </c>
      <c r="C12">
        <v>13.639444915338688</v>
      </c>
      <c r="D12">
        <f t="shared" si="0"/>
        <v>33.908986192055814</v>
      </c>
      <c r="E12">
        <v>43.58628458151766</v>
      </c>
      <c r="F12">
        <v>3.0041269682218017</v>
      </c>
      <c r="G12">
        <f t="shared" si="1"/>
        <v>23.534710664283491</v>
      </c>
      <c r="I12">
        <v>720.84502314557221</v>
      </c>
      <c r="J12">
        <v>703.20492545940203</v>
      </c>
      <c r="K12">
        <v>682.92201923495827</v>
      </c>
      <c r="L12">
        <v>604.65235670070774</v>
      </c>
      <c r="M12">
        <f t="shared" si="2"/>
        <v>677.90608113516009</v>
      </c>
      <c r="O12">
        <f t="shared" si="3"/>
        <v>1.8638302791569128</v>
      </c>
      <c r="P12">
        <f t="shared" si="4"/>
        <v>5.0958395612406306</v>
      </c>
      <c r="Q12">
        <f t="shared" si="5"/>
        <v>5.9266872546299165</v>
      </c>
      <c r="R12">
        <f t="shared" si="6"/>
        <v>0.49339343544532072</v>
      </c>
      <c r="S12">
        <f t="shared" si="7"/>
        <v>3.344937632618195</v>
      </c>
      <c r="U12">
        <f>SUM($O$2:O12)</f>
        <v>98.503479361346237</v>
      </c>
      <c r="V12">
        <f>SUM($P$2:P12)</f>
        <v>91.234973958426906</v>
      </c>
      <c r="W12">
        <f>SUM($Q$2:Q12)</f>
        <v>92.860982902457394</v>
      </c>
      <c r="X12">
        <f>SUM($R$2:R12)</f>
        <v>99.307221924531248</v>
      </c>
      <c r="Y12">
        <f t="shared" si="8"/>
        <v>95.47666453669045</v>
      </c>
    </row>
    <row r="13" spans="1:25" x14ac:dyDescent="0.25">
      <c r="A13">
        <v>10.064197787787789</v>
      </c>
      <c r="B13">
        <v>12</v>
      </c>
      <c r="C13">
        <v>5.6742841683829148</v>
      </c>
      <c r="D13">
        <f t="shared" si="0"/>
        <v>19.396015542046104</v>
      </c>
      <c r="E13">
        <v>24.923981856915884</v>
      </c>
      <c r="F13">
        <v>2.0359253519131291</v>
      </c>
      <c r="G13">
        <f t="shared" si="1"/>
        <v>13.007551729814507</v>
      </c>
      <c r="I13">
        <v>726.5193073139551</v>
      </c>
      <c r="J13">
        <v>710.35240529158523</v>
      </c>
      <c r="K13">
        <v>707.8460010918742</v>
      </c>
      <c r="L13">
        <v>606.68828205262082</v>
      </c>
      <c r="M13">
        <f t="shared" si="2"/>
        <v>687.85149893750884</v>
      </c>
      <c r="O13">
        <f t="shared" si="3"/>
        <v>0.77539098630614356</v>
      </c>
      <c r="P13">
        <f t="shared" si="4"/>
        <v>2.9148315661750051</v>
      </c>
      <c r="Q13">
        <f t="shared" si="5"/>
        <v>3.3890625692066552</v>
      </c>
      <c r="R13">
        <f t="shared" si="6"/>
        <v>0.33437741291115658</v>
      </c>
      <c r="S13">
        <f t="shared" si="7"/>
        <v>1.85341563364974</v>
      </c>
      <c r="U13">
        <f>SUM($O$2:O13)</f>
        <v>99.278870347652386</v>
      </c>
      <c r="V13">
        <f>SUM($P$2:P13)</f>
        <v>94.149805524601916</v>
      </c>
      <c r="W13">
        <f>SUM($Q$2:Q13)</f>
        <v>96.250045471664052</v>
      </c>
      <c r="X13">
        <f>SUM($R$2:R13)</f>
        <v>99.6415993374424</v>
      </c>
      <c r="Y13">
        <f t="shared" si="8"/>
        <v>97.330080170340196</v>
      </c>
    </row>
    <row r="14" spans="1:25" x14ac:dyDescent="0.25">
      <c r="A14">
        <v>10.902880936770107</v>
      </c>
      <c r="B14">
        <v>13</v>
      </c>
      <c r="C14">
        <v>2.6569490820692345</v>
      </c>
      <c r="D14">
        <f t="shared" si="0"/>
        <v>13.686300741017764</v>
      </c>
      <c r="E14">
        <v>14.903163068217992</v>
      </c>
      <c r="F14">
        <v>1.1898032320054743</v>
      </c>
      <c r="G14">
        <f t="shared" si="1"/>
        <v>8.1090540308276164</v>
      </c>
      <c r="I14">
        <v>729.17625639602431</v>
      </c>
      <c r="J14">
        <v>713.53804463744416</v>
      </c>
      <c r="K14">
        <v>722.74916416009216</v>
      </c>
      <c r="L14">
        <v>607.87808528462631</v>
      </c>
      <c r="M14">
        <f t="shared" si="2"/>
        <v>693.33538761954674</v>
      </c>
      <c r="O14">
        <f t="shared" si="3"/>
        <v>0.36307211767612002</v>
      </c>
      <c r="P14">
        <f t="shared" si="4"/>
        <v>2.0567761114443077</v>
      </c>
      <c r="Q14">
        <f t="shared" si="5"/>
        <v>2.0264720303215018</v>
      </c>
      <c r="R14">
        <f t="shared" si="6"/>
        <v>0.19541154896346055</v>
      </c>
      <c r="S14">
        <f t="shared" si="7"/>
        <v>1.1604329521013474</v>
      </c>
      <c r="U14">
        <f>SUM($O$2:O14)</f>
        <v>99.641942465328512</v>
      </c>
      <c r="V14">
        <f>SUM($P$2:P14)</f>
        <v>96.206581636046224</v>
      </c>
      <c r="W14">
        <f>SUM($Q$2:Q14)</f>
        <v>98.276517501985552</v>
      </c>
      <c r="X14">
        <f>SUM($R$2:R14)</f>
        <v>99.837010886405864</v>
      </c>
      <c r="Y14">
        <f t="shared" si="8"/>
        <v>98.490513122441541</v>
      </c>
    </row>
    <row r="15" spans="1:25" x14ac:dyDescent="0.25">
      <c r="A15">
        <v>11.741564085752422</v>
      </c>
      <c r="B15">
        <v>14</v>
      </c>
      <c r="C15">
        <v>0.84542145158805648</v>
      </c>
      <c r="D15">
        <f t="shared" si="0"/>
        <v>8.0712825169762343</v>
      </c>
      <c r="E15">
        <v>8.1427965875148143</v>
      </c>
      <c r="F15">
        <v>6.0437209602903448E-2</v>
      </c>
      <c r="G15">
        <f t="shared" si="1"/>
        <v>4.2799844414205017</v>
      </c>
      <c r="I15">
        <v>730.02167784761241</v>
      </c>
      <c r="J15">
        <v>716.16176330008238</v>
      </c>
      <c r="K15">
        <v>730.89196074760696</v>
      </c>
      <c r="L15">
        <v>607.93852249422923</v>
      </c>
      <c r="M15">
        <f t="shared" si="2"/>
        <v>696.25348109738275</v>
      </c>
      <c r="O15">
        <f t="shared" si="3"/>
        <v>0.11552684950885204</v>
      </c>
      <c r="P15">
        <f t="shared" si="4"/>
        <v>1.212951650249964</v>
      </c>
      <c r="Q15">
        <f t="shared" si="5"/>
        <v>1.1072246514155082</v>
      </c>
      <c r="R15">
        <f t="shared" si="6"/>
        <v>9.9261192320230299E-3</v>
      </c>
      <c r="S15">
        <f t="shared" si="7"/>
        <v>0.61140731760158673</v>
      </c>
      <c r="U15">
        <f>SUM($O$2:O15)</f>
        <v>99.757469314837365</v>
      </c>
      <c r="V15">
        <f>SUM($P$2:P15)</f>
        <v>97.419533286296186</v>
      </c>
      <c r="W15">
        <f>SUM($Q$2:Q15)</f>
        <v>99.383742153401059</v>
      </c>
      <c r="X15">
        <f>SUM($R$2:R15)</f>
        <v>99.846937005637884</v>
      </c>
      <c r="Y15">
        <f t="shared" si="8"/>
        <v>99.101920440043116</v>
      </c>
    </row>
    <row r="16" spans="1:25" x14ac:dyDescent="0.25">
      <c r="A16">
        <v>12.580247234734736</v>
      </c>
      <c r="B16">
        <v>15</v>
      </c>
      <c r="C16">
        <v>1.7748310871157904</v>
      </c>
      <c r="D16">
        <f t="shared" si="0"/>
        <v>5.3333144266332262</v>
      </c>
      <c r="E16">
        <v>4.5321085327172366</v>
      </c>
      <c r="F16">
        <v>0.93195538522924271</v>
      </c>
      <c r="G16">
        <f t="shared" si="1"/>
        <v>3.1430523579238741</v>
      </c>
      <c r="I16">
        <v>731.79650893472819</v>
      </c>
      <c r="J16">
        <v>718.0043862747724</v>
      </c>
      <c r="K16">
        <v>735.42406928032415</v>
      </c>
      <c r="L16">
        <v>608.87047787945846</v>
      </c>
      <c r="M16">
        <f t="shared" si="2"/>
        <v>698.52386059232083</v>
      </c>
      <c r="O16">
        <f t="shared" si="3"/>
        <v>0.24253068516265561</v>
      </c>
      <c r="P16">
        <f t="shared" si="4"/>
        <v>0.80149003847659028</v>
      </c>
      <c r="Q16">
        <f t="shared" si="5"/>
        <v>0.61625784659894201</v>
      </c>
      <c r="R16">
        <f t="shared" si="6"/>
        <v>0.15306299436211901</v>
      </c>
      <c r="S16">
        <f t="shared" si="7"/>
        <v>0.45333539115007671</v>
      </c>
      <c r="U16">
        <f>SUM($O$2:O16)</f>
        <v>100.00000000000001</v>
      </c>
      <c r="V16">
        <f>SUM($P$2:P16)</f>
        <v>98.221023324772773</v>
      </c>
      <c r="W16">
        <f>SUM($Q$2:Q16)</f>
        <v>100</v>
      </c>
      <c r="X16">
        <f>SUM($R$2:R16)</f>
        <v>100</v>
      </c>
      <c r="Y16">
        <f t="shared" si="8"/>
        <v>99.555255831193193</v>
      </c>
    </row>
    <row r="17" spans="1:25" x14ac:dyDescent="0.25">
      <c r="A17">
        <v>13.424480000000006</v>
      </c>
      <c r="B17">
        <v>16</v>
      </c>
      <c r="C17">
        <v>0</v>
      </c>
      <c r="D17">
        <f t="shared" si="0"/>
        <v>4.5845034306464916</v>
      </c>
      <c r="E17">
        <v>0</v>
      </c>
      <c r="F17">
        <v>0</v>
      </c>
      <c r="G17">
        <f t="shared" si="1"/>
        <v>1.1461258576616229</v>
      </c>
      <c r="I17">
        <v>731.79650893472819</v>
      </c>
      <c r="J17">
        <v>719.10879590597449</v>
      </c>
      <c r="K17">
        <v>735.42406928032415</v>
      </c>
      <c r="L17">
        <v>608.87047787945846</v>
      </c>
      <c r="M17">
        <f t="shared" si="2"/>
        <v>698.79996300012135</v>
      </c>
      <c r="O17">
        <f t="shared" si="3"/>
        <v>0</v>
      </c>
      <c r="P17">
        <f t="shared" si="4"/>
        <v>0.68895878568038704</v>
      </c>
      <c r="Q17">
        <f t="shared" si="5"/>
        <v>0</v>
      </c>
      <c r="R17">
        <f t="shared" si="6"/>
        <v>0</v>
      </c>
      <c r="S17">
        <f t="shared" si="7"/>
        <v>0.17223969642009676</v>
      </c>
      <c r="U17">
        <f>SUM($O$2:O17)</f>
        <v>100.00000000000001</v>
      </c>
      <c r="V17">
        <f>SUM($P$2:P17)</f>
        <v>98.909982110453157</v>
      </c>
      <c r="W17">
        <f>SUM($Q$2:Q17)</f>
        <v>100</v>
      </c>
      <c r="X17">
        <f>SUM($R$2:R17)</f>
        <v>100</v>
      </c>
      <c r="Y17">
        <f t="shared" si="8"/>
        <v>99.727495527613286</v>
      </c>
    </row>
    <row r="18" spans="1:25" x14ac:dyDescent="0.25">
      <c r="A18">
        <v>14.263510000000007</v>
      </c>
      <c r="B18">
        <v>17</v>
      </c>
      <c r="C18">
        <v>0</v>
      </c>
      <c r="D18">
        <f t="shared" si="0"/>
        <v>2.4595489404964548</v>
      </c>
      <c r="E18">
        <v>0</v>
      </c>
      <c r="F18">
        <v>0</v>
      </c>
      <c r="G18">
        <f t="shared" si="1"/>
        <v>0.6148872351241137</v>
      </c>
      <c r="I18">
        <v>731.79650893472819</v>
      </c>
      <c r="J18">
        <v>719.78840998334056</v>
      </c>
      <c r="K18">
        <v>735.42406928032415</v>
      </c>
      <c r="L18">
        <v>608.87047787945846</v>
      </c>
      <c r="M18">
        <f t="shared" si="2"/>
        <v>698.96986651946293</v>
      </c>
      <c r="O18">
        <f t="shared" si="3"/>
        <v>0</v>
      </c>
      <c r="P18">
        <f t="shared" si="4"/>
        <v>0.36962080561186605</v>
      </c>
      <c r="Q18">
        <f t="shared" si="5"/>
        <v>0</v>
      </c>
      <c r="R18">
        <f t="shared" si="6"/>
        <v>0</v>
      </c>
      <c r="S18">
        <f t="shared" si="7"/>
        <v>9.2405201402966514E-2</v>
      </c>
      <c r="U18">
        <f>SUM($O$2:O18)</f>
        <v>100.00000000000001</v>
      </c>
      <c r="V18">
        <f>SUM($P$2:P18)</f>
        <v>99.279602916065016</v>
      </c>
      <c r="W18">
        <f>SUM($Q$2:Q18)</f>
        <v>100</v>
      </c>
      <c r="X18">
        <f>SUM($R$2:R18)</f>
        <v>100</v>
      </c>
      <c r="Y18">
        <f t="shared" si="8"/>
        <v>99.819900729016254</v>
      </c>
    </row>
    <row r="19" spans="1:25" x14ac:dyDescent="0.25">
      <c r="A19">
        <v>15.102540000000008</v>
      </c>
      <c r="B19">
        <v>18</v>
      </c>
      <c r="C19">
        <v>0</v>
      </c>
      <c r="D19">
        <f t="shared" si="0"/>
        <v>2.122670189727295</v>
      </c>
      <c r="E19">
        <v>0</v>
      </c>
      <c r="F19">
        <v>0</v>
      </c>
      <c r="G19">
        <f t="shared" si="1"/>
        <v>0.53066754743182376</v>
      </c>
      <c r="I19">
        <v>731.79650893472819</v>
      </c>
      <c r="J19">
        <v>720.98465652949346</v>
      </c>
      <c r="K19">
        <v>735.42406928032415</v>
      </c>
      <c r="L19">
        <v>608.87047787945846</v>
      </c>
      <c r="M19">
        <f t="shared" si="2"/>
        <v>699.26892815600115</v>
      </c>
      <c r="O19">
        <f t="shared" si="3"/>
        <v>0</v>
      </c>
      <c r="P19">
        <f t="shared" si="4"/>
        <v>0.31899469559525373</v>
      </c>
      <c r="Q19">
        <f t="shared" si="5"/>
        <v>0</v>
      </c>
      <c r="R19">
        <f t="shared" si="6"/>
        <v>0</v>
      </c>
      <c r="S19">
        <f t="shared" si="7"/>
        <v>7.9748673898813432E-2</v>
      </c>
      <c r="U19">
        <f>SUM($O$2:O19)</f>
        <v>100.00000000000001</v>
      </c>
      <c r="V19">
        <f>SUM($P$2:P19)</f>
        <v>99.598597611660267</v>
      </c>
      <c r="W19">
        <f>SUM($Q$2:Q19)</f>
        <v>100</v>
      </c>
      <c r="X19">
        <f>SUM($R$2:R19)</f>
        <v>100</v>
      </c>
      <c r="Y19">
        <f t="shared" si="8"/>
        <v>99.899649402915074</v>
      </c>
    </row>
    <row r="20" spans="1:25" x14ac:dyDescent="0.25">
      <c r="A20">
        <v>15.941570000000008</v>
      </c>
      <c r="B20">
        <v>19</v>
      </c>
      <c r="C20">
        <v>0</v>
      </c>
      <c r="D20">
        <f t="shared" si="0"/>
        <v>1.6117416474875152</v>
      </c>
      <c r="E20">
        <v>0</v>
      </c>
      <c r="F20">
        <v>0</v>
      </c>
      <c r="G20">
        <f t="shared" si="1"/>
        <v>0.40293541187187881</v>
      </c>
      <c r="I20">
        <v>731.79650893472819</v>
      </c>
      <c r="J20">
        <v>722.00224811601424</v>
      </c>
      <c r="K20">
        <v>735.42406928032415</v>
      </c>
      <c r="L20">
        <v>608.87047787945846</v>
      </c>
      <c r="M20">
        <f t="shared" si="2"/>
        <v>699.52332605263132</v>
      </c>
      <c r="O20">
        <f t="shared" si="3"/>
        <v>0</v>
      </c>
      <c r="P20">
        <f t="shared" si="4"/>
        <v>0.24221239771804828</v>
      </c>
      <c r="Q20">
        <f t="shared" si="5"/>
        <v>0</v>
      </c>
      <c r="R20">
        <f t="shared" si="6"/>
        <v>0</v>
      </c>
      <c r="S20">
        <f t="shared" si="7"/>
        <v>6.0553099429512071E-2</v>
      </c>
      <c r="U20">
        <f>SUM($O$2:O20)</f>
        <v>100.00000000000001</v>
      </c>
      <c r="V20">
        <f>SUM($P$2:P20)</f>
        <v>99.840810009378316</v>
      </c>
      <c r="W20">
        <f>SUM($Q$2:Q20)</f>
        <v>100</v>
      </c>
      <c r="X20">
        <f>SUM($R$2:R20)</f>
        <v>100</v>
      </c>
      <c r="Y20">
        <f t="shared" si="8"/>
        <v>99.960202502344586</v>
      </c>
    </row>
    <row r="21" spans="1:25" x14ac:dyDescent="0.25">
      <c r="A21">
        <v>16.780600000000007</v>
      </c>
      <c r="B21">
        <v>20</v>
      </c>
      <c r="C21">
        <v>0</v>
      </c>
      <c r="D21">
        <f t="shared" si="0"/>
        <v>1.0592898636291572</v>
      </c>
      <c r="E21">
        <v>0</v>
      </c>
      <c r="F21">
        <v>0</v>
      </c>
      <c r="G21">
        <f t="shared" si="1"/>
        <v>0.26482246590728931</v>
      </c>
      <c r="I21">
        <v>731.79650893472819</v>
      </c>
      <c r="J21">
        <v>722.67814493555579</v>
      </c>
      <c r="K21">
        <v>735.42406928032415</v>
      </c>
      <c r="L21">
        <v>608.87047787945846</v>
      </c>
      <c r="M21">
        <f t="shared" si="2"/>
        <v>699.69230025751665</v>
      </c>
      <c r="O21">
        <f t="shared" si="3"/>
        <v>0</v>
      </c>
      <c r="P21">
        <f t="shared" si="4"/>
        <v>0.15918999062163902</v>
      </c>
      <c r="Q21">
        <f t="shared" si="5"/>
        <v>0</v>
      </c>
      <c r="R21">
        <f t="shared" si="6"/>
        <v>0</v>
      </c>
      <c r="S21">
        <f t="shared" si="7"/>
        <v>3.9797497655409755E-2</v>
      </c>
      <c r="U21">
        <f>SUM($O$2:O21)</f>
        <v>100.00000000000001</v>
      </c>
      <c r="V21">
        <f>SUM($P$2:P21)</f>
        <v>99.999999999999957</v>
      </c>
      <c r="W21">
        <f>SUM($Q$2:Q21)</f>
        <v>100</v>
      </c>
      <c r="X21">
        <f>SUM($R$2:R21)</f>
        <v>100</v>
      </c>
      <c r="Y21">
        <f t="shared" si="8"/>
        <v>100</v>
      </c>
    </row>
    <row r="23" spans="1:25" s="2" customFormat="1" x14ac:dyDescent="0.25">
      <c r="B23" s="2" t="s">
        <v>40</v>
      </c>
      <c r="C23" s="2">
        <f>SUM(C2:C21)</f>
        <v>731.79650893472819</v>
      </c>
      <c r="D23" s="2">
        <f t="shared" ref="D23:R23" si="9">SUM(D2:D21)</f>
        <v>665.42491741636286</v>
      </c>
      <c r="E23" s="2">
        <f t="shared" si="9"/>
        <v>735.42406928032415</v>
      </c>
      <c r="F23" s="2">
        <f t="shared" si="9"/>
        <v>608.87047787945846</v>
      </c>
      <c r="O23" s="2">
        <f t="shared" si="9"/>
        <v>100.00000000000001</v>
      </c>
      <c r="P23" s="2">
        <f t="shared" si="9"/>
        <v>99.999999999999957</v>
      </c>
      <c r="Q23" s="2">
        <f t="shared" si="9"/>
        <v>100</v>
      </c>
      <c r="R23" s="2">
        <f t="shared" si="9"/>
        <v>100</v>
      </c>
    </row>
    <row r="25" spans="1:25" x14ac:dyDescent="0.25">
      <c r="B25" t="s">
        <v>146</v>
      </c>
      <c r="C25" s="3">
        <v>0.92110000000000003</v>
      </c>
      <c r="D25" s="3">
        <v>0.99450000000000005</v>
      </c>
      <c r="E25" s="3">
        <v>1.0009999999999999</v>
      </c>
      <c r="F25" s="3">
        <v>0.97468999999999995</v>
      </c>
      <c r="H25" t="s">
        <v>147</v>
      </c>
      <c r="I25" s="3">
        <f>AVERAGE(C25:F25)</f>
        <v>0.97282249999999992</v>
      </c>
      <c r="J25">
        <f>I25*100</f>
        <v>97.282249999999991</v>
      </c>
    </row>
    <row r="26" spans="1:25" x14ac:dyDescent="0.25">
      <c r="C26" s="3"/>
      <c r="D26" s="3"/>
      <c r="E26" s="3"/>
      <c r="F26" s="3"/>
    </row>
    <row r="27" spans="1:25" x14ac:dyDescent="0.25">
      <c r="B27" t="s">
        <v>155</v>
      </c>
      <c r="C27" s="3">
        <v>1.15E-2</v>
      </c>
      <c r="D27" s="3">
        <v>8.9800000000000001E-3</v>
      </c>
      <c r="E27" s="3">
        <v>0.01</v>
      </c>
      <c r="F27" s="3">
        <v>1.5699999999999999E-2</v>
      </c>
      <c r="I27">
        <f>(SQRT(((C27/C25)^2)+((D27/D25)^2)+((E27/E25)^2)+((F27/F25)^2)))*I25</f>
        <v>2.3762962915478594E-2</v>
      </c>
      <c r="J27">
        <f>I27*100</f>
        <v>2.3762962915478596</v>
      </c>
    </row>
    <row r="29" spans="1:25" x14ac:dyDescent="0.25">
      <c r="B29" t="s">
        <v>156</v>
      </c>
      <c r="C29">
        <f>C25*100</f>
        <v>92.11</v>
      </c>
      <c r="D29">
        <f t="shared" ref="D29:F29" si="10">D25*100</f>
        <v>99.45</v>
      </c>
      <c r="E29">
        <f t="shared" si="10"/>
        <v>100.1</v>
      </c>
      <c r="F29">
        <f t="shared" si="10"/>
        <v>97.468999999999994</v>
      </c>
    </row>
    <row r="30" spans="1:25" x14ac:dyDescent="0.25">
      <c r="B30" t="s">
        <v>157</v>
      </c>
      <c r="C30">
        <f>C27*100</f>
        <v>1.1499999999999999</v>
      </c>
      <c r="D30">
        <f t="shared" ref="D30:F30" si="11">D27*100</f>
        <v>0.89800000000000002</v>
      </c>
      <c r="E30">
        <f t="shared" si="11"/>
        <v>1</v>
      </c>
      <c r="F30">
        <f t="shared" si="11"/>
        <v>1.5699999999999998</v>
      </c>
    </row>
    <row r="31" spans="1:25" x14ac:dyDescent="0.25">
      <c r="B31" s="1" t="s">
        <v>26</v>
      </c>
      <c r="C31" s="1" t="s">
        <v>87</v>
      </c>
    </row>
    <row r="32" spans="1:25" x14ac:dyDescent="0.25">
      <c r="B32" s="1">
        <v>1</v>
      </c>
      <c r="C32" s="1">
        <v>4.180693303260175</v>
      </c>
    </row>
    <row r="33" spans="2:3" x14ac:dyDescent="0.25">
      <c r="B33" s="1">
        <v>2</v>
      </c>
      <c r="C33" s="1">
        <v>10.600446695292936</v>
      </c>
    </row>
    <row r="34" spans="2:3" x14ac:dyDescent="0.25">
      <c r="B34" s="1">
        <v>3</v>
      </c>
      <c r="C34" s="1">
        <v>6.3863157640497148</v>
      </c>
    </row>
    <row r="35" spans="2:3" x14ac:dyDescent="0.25">
      <c r="B35" s="1">
        <v>4</v>
      </c>
      <c r="C35" s="1">
        <v>13.967967559703526</v>
      </c>
    </row>
    <row r="36" spans="2:3" x14ac:dyDescent="0.25">
      <c r="B36" s="1">
        <v>5</v>
      </c>
      <c r="C36" s="1">
        <v>116.74326079045584</v>
      </c>
    </row>
    <row r="37" spans="2:3" x14ac:dyDescent="0.25">
      <c r="B37" s="1">
        <v>6</v>
      </c>
      <c r="C37" s="1">
        <v>269.51529775297234</v>
      </c>
    </row>
    <row r="38" spans="2:3" x14ac:dyDescent="0.25">
      <c r="B38" s="1">
        <v>7</v>
      </c>
      <c r="C38" s="1">
        <v>281.80394847502168</v>
      </c>
    </row>
    <row r="39" spans="2:3" x14ac:dyDescent="0.25">
      <c r="B39" s="1">
        <v>8</v>
      </c>
      <c r="C39" s="1">
        <v>206.71725144183435</v>
      </c>
    </row>
    <row r="40" spans="2:3" x14ac:dyDescent="0.25">
      <c r="B40" s="1">
        <v>9</v>
      </c>
      <c r="C40" s="1">
        <v>140.99536130385175</v>
      </c>
    </row>
    <row r="41" spans="2:3" x14ac:dyDescent="0.25">
      <c r="B41" s="1">
        <v>10</v>
      </c>
      <c r="C41" s="1">
        <v>95.471984764850973</v>
      </c>
    </row>
    <row r="42" spans="2:3" x14ac:dyDescent="0.25">
      <c r="B42" s="1">
        <v>11</v>
      </c>
      <c r="C42" s="1">
        <v>67.817972384111627</v>
      </c>
    </row>
    <row r="43" spans="2:3" x14ac:dyDescent="0.25">
      <c r="B43" s="1">
        <v>12</v>
      </c>
      <c r="C43" s="1">
        <v>38.792031084092208</v>
      </c>
    </row>
    <row r="44" spans="2:3" x14ac:dyDescent="0.25">
      <c r="B44" s="1">
        <v>13</v>
      </c>
      <c r="C44" s="1">
        <v>27.372601482035527</v>
      </c>
    </row>
    <row r="45" spans="2:3" x14ac:dyDescent="0.25">
      <c r="B45" s="1">
        <v>14</v>
      </c>
      <c r="C45" s="1">
        <v>16.142565033952469</v>
      </c>
    </row>
    <row r="46" spans="2:3" x14ac:dyDescent="0.25">
      <c r="B46" s="1">
        <v>15</v>
      </c>
      <c r="C46" s="1">
        <v>10.666628853266452</v>
      </c>
    </row>
    <row r="47" spans="2:3" x14ac:dyDescent="0.25">
      <c r="B47" s="1">
        <v>16</v>
      </c>
      <c r="C47" s="1">
        <v>9.1690068612929831</v>
      </c>
    </row>
    <row r="48" spans="2:3" x14ac:dyDescent="0.25">
      <c r="B48" s="1">
        <v>17</v>
      </c>
      <c r="C48" s="1">
        <v>4.9190978809929096</v>
      </c>
    </row>
    <row r="49" spans="1:10" x14ac:dyDescent="0.25">
      <c r="B49" s="1">
        <v>18</v>
      </c>
      <c r="C49" s="1">
        <v>4.2453403794545901</v>
      </c>
    </row>
    <row r="50" spans="1:10" x14ac:dyDescent="0.25">
      <c r="B50" s="1">
        <v>19</v>
      </c>
      <c r="C50" s="1">
        <v>3.2234832949750305</v>
      </c>
    </row>
    <row r="51" spans="1:10" x14ac:dyDescent="0.25">
      <c r="B51" s="1">
        <v>20</v>
      </c>
      <c r="C51" s="1">
        <v>2.1185797272583144</v>
      </c>
    </row>
    <row r="56" spans="1:10" x14ac:dyDescent="0.25">
      <c r="A56" t="s">
        <v>2</v>
      </c>
      <c r="C56" t="s">
        <v>182</v>
      </c>
      <c r="D56" t="s">
        <v>182</v>
      </c>
      <c r="E56" t="s">
        <v>182</v>
      </c>
      <c r="F56" t="s">
        <v>182</v>
      </c>
    </row>
    <row r="57" spans="1:10" x14ac:dyDescent="0.25">
      <c r="A57">
        <f>AVERAGE(C57:F57)</f>
        <v>0.83868314898231566</v>
      </c>
      <c r="C57">
        <v>0.8121855188521856</v>
      </c>
      <c r="D57">
        <v>0.83903000000000039</v>
      </c>
      <c r="E57">
        <v>0.85977333333333328</v>
      </c>
      <c r="F57">
        <v>0.84374374374374361</v>
      </c>
      <c r="H57">
        <f>A57</f>
        <v>0.83868314898231566</v>
      </c>
    </row>
    <row r="58" spans="1:10" x14ac:dyDescent="0.25">
      <c r="A58">
        <f t="shared" ref="A58:A76" si="12">AVERAGE(C58:F58)</f>
        <v>1.6773662979646313</v>
      </c>
      <c r="C58">
        <v>1.6243710377043712</v>
      </c>
      <c r="D58">
        <v>1.6780600000000008</v>
      </c>
      <c r="E58">
        <v>1.7195466666666666</v>
      </c>
      <c r="F58">
        <v>1.6874874874874872</v>
      </c>
      <c r="H58">
        <f>A58-A57</f>
        <v>0.83868314898231566</v>
      </c>
    </row>
    <row r="59" spans="1:10" x14ac:dyDescent="0.25">
      <c r="A59">
        <f t="shared" si="12"/>
        <v>2.5160494469469472</v>
      </c>
      <c r="C59">
        <v>2.4365565565565568</v>
      </c>
      <c r="D59">
        <v>2.5170900000000014</v>
      </c>
      <c r="E59">
        <v>2.5793200000000001</v>
      </c>
      <c r="F59">
        <v>2.5312312312312311</v>
      </c>
      <c r="H59">
        <f t="shared" ref="H59:H76" si="13">A59-A58</f>
        <v>0.83868314898231588</v>
      </c>
      <c r="I59">
        <f>AVERAGE(H57:H76)</f>
        <v>0.83903000000000039</v>
      </c>
      <c r="J59">
        <f>I59/0.333333</f>
        <v>2.5170925170925185</v>
      </c>
    </row>
    <row r="60" spans="1:10" x14ac:dyDescent="0.25">
      <c r="A60">
        <f t="shared" si="12"/>
        <v>3.3547325959292627</v>
      </c>
      <c r="C60">
        <v>3.2487420754087424</v>
      </c>
      <c r="D60">
        <v>3.3561200000000015</v>
      </c>
      <c r="E60">
        <v>3.4390933333333331</v>
      </c>
      <c r="F60">
        <v>3.3749749749749745</v>
      </c>
      <c r="H60">
        <f t="shared" si="13"/>
        <v>0.83868314898231544</v>
      </c>
    </row>
    <row r="61" spans="1:10" x14ac:dyDescent="0.25">
      <c r="A61">
        <f t="shared" si="12"/>
        <v>4.1934157449115785</v>
      </c>
      <c r="C61">
        <v>4.060927594260928</v>
      </c>
      <c r="D61">
        <v>4.1951500000000017</v>
      </c>
      <c r="E61">
        <v>4.2988666666666662</v>
      </c>
      <c r="F61">
        <v>4.2187187187187183</v>
      </c>
      <c r="H61">
        <f t="shared" si="13"/>
        <v>0.83868314898231588</v>
      </c>
    </row>
    <row r="62" spans="1:10" x14ac:dyDescent="0.25">
      <c r="A62">
        <f t="shared" si="12"/>
        <v>5.0320988938938944</v>
      </c>
      <c r="C62">
        <v>4.8731131131131136</v>
      </c>
      <c r="D62">
        <v>5.0341800000000028</v>
      </c>
      <c r="E62">
        <v>5.1586400000000001</v>
      </c>
      <c r="F62">
        <v>5.0624624624624621</v>
      </c>
      <c r="H62">
        <f t="shared" si="13"/>
        <v>0.83868314898231588</v>
      </c>
    </row>
    <row r="63" spans="1:10" x14ac:dyDescent="0.25">
      <c r="A63">
        <f t="shared" si="12"/>
        <v>5.8707820428762112</v>
      </c>
      <c r="C63">
        <v>5.6852986319652992</v>
      </c>
      <c r="D63">
        <v>5.8732100000000029</v>
      </c>
      <c r="E63">
        <v>6.0184133333333332</v>
      </c>
      <c r="F63">
        <v>5.906206206206206</v>
      </c>
      <c r="H63">
        <f t="shared" si="13"/>
        <v>0.83868314898231677</v>
      </c>
    </row>
    <row r="64" spans="1:10" x14ac:dyDescent="0.25">
      <c r="A64">
        <f t="shared" si="12"/>
        <v>6.7094651918585253</v>
      </c>
      <c r="C64">
        <v>6.4974841508174848</v>
      </c>
      <c r="D64">
        <v>6.7122400000000031</v>
      </c>
      <c r="E64">
        <v>6.8781866666666662</v>
      </c>
      <c r="F64">
        <v>6.7499499499499489</v>
      </c>
      <c r="H64">
        <f t="shared" si="13"/>
        <v>0.83868314898231411</v>
      </c>
    </row>
    <row r="65" spans="1:8" x14ac:dyDescent="0.25">
      <c r="A65">
        <f t="shared" si="12"/>
        <v>7.5481483408408412</v>
      </c>
      <c r="C65">
        <v>7.3096696696696704</v>
      </c>
      <c r="D65">
        <v>7.5512700000000041</v>
      </c>
      <c r="E65">
        <v>7.7379599999999993</v>
      </c>
      <c r="F65">
        <v>7.5936936936936927</v>
      </c>
      <c r="H65">
        <f t="shared" si="13"/>
        <v>0.83868314898231588</v>
      </c>
    </row>
    <row r="66" spans="1:8" x14ac:dyDescent="0.25">
      <c r="A66">
        <f t="shared" si="12"/>
        <v>8.3868314898231571</v>
      </c>
      <c r="C66">
        <v>8.121855188521856</v>
      </c>
      <c r="D66">
        <v>8.3903000000000034</v>
      </c>
      <c r="E66">
        <v>8.5977333333333323</v>
      </c>
      <c r="F66">
        <v>8.4374374374374366</v>
      </c>
      <c r="H66">
        <f t="shared" si="13"/>
        <v>0.83868314898231588</v>
      </c>
    </row>
    <row r="67" spans="1:8" x14ac:dyDescent="0.25">
      <c r="A67">
        <f t="shared" si="12"/>
        <v>9.225514638805473</v>
      </c>
      <c r="C67">
        <v>8.9340407073740415</v>
      </c>
      <c r="D67">
        <v>9.2293300000000045</v>
      </c>
      <c r="E67">
        <v>9.4575066666666654</v>
      </c>
      <c r="F67">
        <v>9.2811811811811804</v>
      </c>
      <c r="H67">
        <f t="shared" si="13"/>
        <v>0.83868314898231588</v>
      </c>
    </row>
    <row r="68" spans="1:8" x14ac:dyDescent="0.25">
      <c r="A68">
        <f t="shared" si="12"/>
        <v>10.064197787787789</v>
      </c>
      <c r="C68">
        <v>9.7462262262262271</v>
      </c>
      <c r="D68">
        <v>10.068360000000006</v>
      </c>
      <c r="E68">
        <v>10.31728</v>
      </c>
      <c r="F68">
        <v>10.124924924924924</v>
      </c>
      <c r="H68">
        <f t="shared" si="13"/>
        <v>0.83868314898231588</v>
      </c>
    </row>
    <row r="69" spans="1:8" x14ac:dyDescent="0.25">
      <c r="A69">
        <f t="shared" si="12"/>
        <v>10.902880936770107</v>
      </c>
      <c r="C69">
        <v>10.558411745078413</v>
      </c>
      <c r="D69">
        <v>10.907390000000007</v>
      </c>
      <c r="E69">
        <v>11.177053333333333</v>
      </c>
      <c r="F69">
        <v>10.968668668668666</v>
      </c>
      <c r="H69">
        <f t="shared" si="13"/>
        <v>0.83868314898231766</v>
      </c>
    </row>
    <row r="70" spans="1:8" x14ac:dyDescent="0.25">
      <c r="A70">
        <f t="shared" si="12"/>
        <v>11.741564085752422</v>
      </c>
      <c r="C70">
        <v>11.370597263930598</v>
      </c>
      <c r="D70">
        <v>11.746420000000006</v>
      </c>
      <c r="E70">
        <v>12.036826666666666</v>
      </c>
      <c r="F70">
        <v>11.812412412412412</v>
      </c>
      <c r="H70">
        <f t="shared" si="13"/>
        <v>0.83868314898231588</v>
      </c>
    </row>
    <row r="71" spans="1:8" x14ac:dyDescent="0.25">
      <c r="A71">
        <f t="shared" si="12"/>
        <v>12.580247234734736</v>
      </c>
      <c r="C71">
        <v>12.182782782782784</v>
      </c>
      <c r="D71">
        <v>12.585450000000007</v>
      </c>
      <c r="E71">
        <v>12.896599999999999</v>
      </c>
      <c r="F71">
        <v>12.656156156156156</v>
      </c>
      <c r="H71">
        <f t="shared" si="13"/>
        <v>0.83868314898231411</v>
      </c>
    </row>
    <row r="72" spans="1:8" x14ac:dyDescent="0.25">
      <c r="A72">
        <f t="shared" si="12"/>
        <v>13.424480000000006</v>
      </c>
      <c r="D72">
        <v>13.424480000000006</v>
      </c>
      <c r="H72">
        <f t="shared" si="13"/>
        <v>0.84423276526526969</v>
      </c>
    </row>
    <row r="73" spans="1:8" x14ac:dyDescent="0.25">
      <c r="A73">
        <f t="shared" si="12"/>
        <v>14.263510000000007</v>
      </c>
      <c r="D73">
        <v>14.263510000000007</v>
      </c>
      <c r="H73">
        <f t="shared" si="13"/>
        <v>0.83903000000000105</v>
      </c>
    </row>
    <row r="74" spans="1:8" x14ac:dyDescent="0.25">
      <c r="A74">
        <f t="shared" si="12"/>
        <v>15.102540000000008</v>
      </c>
      <c r="D74">
        <v>15.102540000000008</v>
      </c>
      <c r="H74">
        <f t="shared" si="13"/>
        <v>0.83903000000000105</v>
      </c>
    </row>
    <row r="75" spans="1:8" x14ac:dyDescent="0.25">
      <c r="A75">
        <f t="shared" si="12"/>
        <v>15.941570000000008</v>
      </c>
      <c r="D75">
        <v>15.941570000000008</v>
      </c>
      <c r="H75">
        <f t="shared" si="13"/>
        <v>0.83902999999999928</v>
      </c>
    </row>
    <row r="76" spans="1:8" x14ac:dyDescent="0.25">
      <c r="A76">
        <f t="shared" si="12"/>
        <v>16.780600000000007</v>
      </c>
      <c r="D76">
        <v>16.780600000000007</v>
      </c>
      <c r="H76">
        <f t="shared" si="13"/>
        <v>0.83902999999999928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6"/>
  <sheetViews>
    <sheetView topLeftCell="J1" workbookViewId="0">
      <selection activeCell="Y5" sqref="Y5"/>
    </sheetView>
  </sheetViews>
  <sheetFormatPr defaultRowHeight="15" x14ac:dyDescent="0.25"/>
  <cols>
    <col min="1" max="1" width="13.85546875" bestFit="1" customWidth="1"/>
    <col min="2" max="2" width="18.28515625" bestFit="1" customWidth="1"/>
    <col min="3" max="6" width="18.42578125" bestFit="1" customWidth="1"/>
    <col min="7" max="7" width="16.85546875" bestFit="1" customWidth="1"/>
    <col min="8" max="8" width="14" bestFit="1" customWidth="1"/>
    <col min="9" max="9" width="23.85546875" bestFit="1" customWidth="1"/>
    <col min="10" max="10" width="28.5703125" bestFit="1" customWidth="1"/>
    <col min="11" max="12" width="28.5703125" customWidth="1"/>
    <col min="15" max="15" width="10.85546875" bestFit="1" customWidth="1"/>
    <col min="16" max="16" width="15.28515625" bestFit="1" customWidth="1"/>
    <col min="17" max="18" width="10.85546875" bestFit="1" customWidth="1"/>
    <col min="19" max="19" width="23.140625" bestFit="1" customWidth="1"/>
    <col min="21" max="21" width="12" bestFit="1" customWidth="1"/>
    <col min="22" max="22" width="16.42578125" bestFit="1" customWidth="1"/>
    <col min="23" max="24" width="12" bestFit="1" customWidth="1"/>
    <col min="25" max="25" width="23.85546875" bestFit="1" customWidth="1"/>
  </cols>
  <sheetData>
    <row r="1" spans="1:25" x14ac:dyDescent="0.25">
      <c r="A1" t="s">
        <v>185</v>
      </c>
      <c r="B1" t="s">
        <v>13</v>
      </c>
      <c r="C1" t="s">
        <v>99</v>
      </c>
      <c r="D1" t="s">
        <v>100</v>
      </c>
      <c r="E1" t="s">
        <v>101</v>
      </c>
      <c r="F1" t="s">
        <v>102</v>
      </c>
      <c r="G1" t="s">
        <v>103</v>
      </c>
      <c r="I1" t="s">
        <v>7</v>
      </c>
      <c r="J1" t="s">
        <v>8</v>
      </c>
      <c r="K1" t="s">
        <v>17</v>
      </c>
      <c r="L1" t="s">
        <v>23</v>
      </c>
      <c r="M1" t="s">
        <v>4</v>
      </c>
      <c r="O1" t="s">
        <v>104</v>
      </c>
      <c r="P1" t="s">
        <v>105</v>
      </c>
      <c r="Q1" t="s">
        <v>106</v>
      </c>
      <c r="R1" t="s">
        <v>107</v>
      </c>
      <c r="S1" t="s">
        <v>108</v>
      </c>
      <c r="U1" t="s">
        <v>47</v>
      </c>
      <c r="V1" t="s">
        <v>109</v>
      </c>
      <c r="W1" t="s">
        <v>110</v>
      </c>
      <c r="X1" t="s">
        <v>111</v>
      </c>
      <c r="Y1" t="s">
        <v>112</v>
      </c>
    </row>
    <row r="2" spans="1:25" x14ac:dyDescent="0.25">
      <c r="A2">
        <v>0.8318441666666665</v>
      </c>
      <c r="B2">
        <v>1</v>
      </c>
      <c r="C2">
        <v>-0.7378972244251073</v>
      </c>
      <c r="D2">
        <f>0.5*C32</f>
        <v>2.0569224338566303</v>
      </c>
      <c r="E2">
        <v>0.64790955082488155</v>
      </c>
      <c r="F2">
        <v>0.45535546765054946</v>
      </c>
      <c r="G2">
        <f>AVERAGE(C2:F2)</f>
        <v>0.60557255697673851</v>
      </c>
      <c r="I2">
        <v>-0.7378972244251073</v>
      </c>
      <c r="J2">
        <v>2.0569224338566303</v>
      </c>
      <c r="K2">
        <v>0.64790955082488155</v>
      </c>
      <c r="L2">
        <v>0.45535546765054946</v>
      </c>
      <c r="M2">
        <f>AVERAGE(I2:L2)</f>
        <v>0.60557255697673851</v>
      </c>
      <c r="O2">
        <f>(C2/$C$23)*100</f>
        <v>-0.10430428422802324</v>
      </c>
      <c r="P2">
        <f>(D2/$D$23)*100</f>
        <v>0.29525626069734873</v>
      </c>
      <c r="Q2">
        <f>(E2/$E$23)*100</f>
        <v>8.6226049490155041E-2</v>
      </c>
      <c r="R2">
        <f>(F2/$F$23)*100</f>
        <v>8.0478637318294077E-2</v>
      </c>
      <c r="S2">
        <f>AVERAGE(O2:R2)</f>
        <v>8.9414165819443656E-2</v>
      </c>
      <c r="U2">
        <f>SUM($O$2:O2)</f>
        <v>-0.10430428422802324</v>
      </c>
      <c r="V2">
        <f>SUM($P$2:P2)</f>
        <v>0.29525626069734873</v>
      </c>
      <c r="W2">
        <f>SUM($Q$2:Q2)</f>
        <v>8.6226049490155041E-2</v>
      </c>
      <c r="X2">
        <f>SUM($R$2:R2)</f>
        <v>8.0478637318294077E-2</v>
      </c>
      <c r="Y2">
        <f>AVERAGE(U2:X2)</f>
        <v>8.9414165819443656E-2</v>
      </c>
    </row>
    <row r="3" spans="1:25" x14ac:dyDescent="0.25">
      <c r="A3">
        <v>1.663688333333333</v>
      </c>
      <c r="B3">
        <v>2</v>
      </c>
      <c r="C3">
        <v>-0.77702745500226489</v>
      </c>
      <c r="D3">
        <f t="shared" ref="D3:D21" si="0">0.5*C33</f>
        <v>2.1122644908315968</v>
      </c>
      <c r="E3">
        <v>0.5487507430559313</v>
      </c>
      <c r="F3">
        <v>0.72320018698713906</v>
      </c>
      <c r="G3">
        <f t="shared" ref="G3:G21" si="1">AVERAGE(C3:F3)</f>
        <v>0.65179699146810055</v>
      </c>
      <c r="I3">
        <v>-1.5149246794273723</v>
      </c>
      <c r="J3">
        <v>4.1691869246882272</v>
      </c>
      <c r="K3">
        <v>1.1966602938808129</v>
      </c>
      <c r="L3">
        <v>1.1785556546376885</v>
      </c>
      <c r="M3">
        <f t="shared" ref="M3:M21" si="2">AVERAGE(I3:L3)</f>
        <v>1.2573695484448391</v>
      </c>
      <c r="O3">
        <f t="shared" ref="O3:O21" si="3">(C3/$C$23)*100</f>
        <v>-0.10983547550633137</v>
      </c>
      <c r="P3">
        <f t="shared" ref="P3:P21" si="4">(D3/$D$23)*100</f>
        <v>0.30320021061630181</v>
      </c>
      <c r="Q3">
        <f t="shared" ref="Q3:Q21" si="5">(E3/$E$23)*100</f>
        <v>7.3029651543582402E-2</v>
      </c>
      <c r="R3">
        <f t="shared" ref="R3:R21" si="6">(F3/$F$23)*100</f>
        <v>0.12781699066305302</v>
      </c>
      <c r="S3">
        <f t="shared" ref="S3:S21" si="7">AVERAGE(O3:R3)</f>
        <v>9.8552844329151471E-2</v>
      </c>
      <c r="U3">
        <f>SUM($O$2:O3)</f>
        <v>-0.21413975973435462</v>
      </c>
      <c r="V3">
        <f>SUM($P$2:P3)</f>
        <v>0.59845647131365054</v>
      </c>
      <c r="W3">
        <f>SUM($Q$2:Q3)</f>
        <v>0.15925570103373743</v>
      </c>
      <c r="X3">
        <f>SUM($R$2:R3)</f>
        <v>0.2082956279813471</v>
      </c>
      <c r="Y3">
        <f t="shared" ref="Y3:Y21" si="8">AVERAGE(U3:X3)</f>
        <v>0.18796701014859513</v>
      </c>
    </row>
    <row r="4" spans="1:25" x14ac:dyDescent="0.25">
      <c r="A4">
        <v>2.4955324999999995</v>
      </c>
      <c r="B4">
        <v>3</v>
      </c>
      <c r="C4">
        <v>-0.52349437707898017</v>
      </c>
      <c r="D4">
        <f t="shared" si="0"/>
        <v>2.7111101191546614</v>
      </c>
      <c r="E4">
        <v>0.68740050936569197</v>
      </c>
      <c r="F4">
        <v>1.211302365331975</v>
      </c>
      <c r="G4">
        <f t="shared" si="1"/>
        <v>1.0215796541933371</v>
      </c>
      <c r="I4">
        <v>-2.0384190565063527</v>
      </c>
      <c r="J4">
        <v>6.880297043842889</v>
      </c>
      <c r="K4">
        <v>1.8840608032465047</v>
      </c>
      <c r="L4">
        <v>2.3898580199696635</v>
      </c>
      <c r="M4">
        <f t="shared" si="2"/>
        <v>2.2789492026381764</v>
      </c>
      <c r="O4">
        <f t="shared" si="3"/>
        <v>-7.399771200001283E-2</v>
      </c>
      <c r="P4">
        <f t="shared" si="4"/>
        <v>0.38916014670494992</v>
      </c>
      <c r="Q4">
        <f t="shared" si="5"/>
        <v>9.1481643177913366E-2</v>
      </c>
      <c r="R4">
        <f t="shared" si="6"/>
        <v>0.21408321776681785</v>
      </c>
      <c r="S4">
        <f t="shared" si="7"/>
        <v>0.15518182391241708</v>
      </c>
      <c r="U4">
        <f>SUM($O$2:O4)</f>
        <v>-0.28813747173436743</v>
      </c>
      <c r="V4">
        <f>SUM($P$2:P4)</f>
        <v>0.98761661801860046</v>
      </c>
      <c r="W4">
        <f>SUM($Q$2:Q4)</f>
        <v>0.25073734421165078</v>
      </c>
      <c r="X4">
        <f>SUM($R$2:R4)</f>
        <v>0.42237884574816498</v>
      </c>
      <c r="Y4">
        <f t="shared" si="8"/>
        <v>0.34314883406101221</v>
      </c>
    </row>
    <row r="5" spans="1:25" x14ac:dyDescent="0.25">
      <c r="A5">
        <v>3.327376666666666</v>
      </c>
      <c r="B5">
        <v>4</v>
      </c>
      <c r="C5">
        <v>-0.63041542494577341</v>
      </c>
      <c r="D5">
        <f t="shared" si="0"/>
        <v>6.2457411313666595</v>
      </c>
      <c r="E5">
        <v>2.7882965542484528</v>
      </c>
      <c r="F5">
        <v>1.7806205995468569</v>
      </c>
      <c r="G5">
        <f t="shared" si="1"/>
        <v>2.5460607150540491</v>
      </c>
      <c r="I5">
        <v>-2.6688344814521261</v>
      </c>
      <c r="J5">
        <v>13.126038175209548</v>
      </c>
      <c r="K5">
        <v>4.672357357494958</v>
      </c>
      <c r="L5">
        <v>4.1704786195165209</v>
      </c>
      <c r="M5">
        <f t="shared" si="2"/>
        <v>4.825009917692225</v>
      </c>
      <c r="O5">
        <f t="shared" si="3"/>
        <v>-8.9111366039496182E-2</v>
      </c>
      <c r="P5">
        <f t="shared" si="4"/>
        <v>0.89653073026840413</v>
      </c>
      <c r="Q5">
        <f t="shared" si="5"/>
        <v>0.37107617316917457</v>
      </c>
      <c r="R5">
        <f t="shared" si="6"/>
        <v>0.31470341219749692</v>
      </c>
      <c r="S5">
        <f t="shared" si="7"/>
        <v>0.37329973739889488</v>
      </c>
      <c r="U5">
        <f>SUM($O$2:O5)</f>
        <v>-0.37724883777386364</v>
      </c>
      <c r="V5">
        <f>SUM($P$2:P5)</f>
        <v>1.8841473482870046</v>
      </c>
      <c r="W5">
        <f>SUM($Q$2:Q5)</f>
        <v>0.62181351738082535</v>
      </c>
      <c r="X5">
        <f>SUM($R$2:R5)</f>
        <v>0.73708225794566196</v>
      </c>
      <c r="Y5">
        <f t="shared" si="8"/>
        <v>0.71644857145990715</v>
      </c>
    </row>
    <row r="6" spans="1:25" x14ac:dyDescent="0.25">
      <c r="A6">
        <v>4.1592208333333334</v>
      </c>
      <c r="B6">
        <v>5</v>
      </c>
      <c r="C6">
        <v>8.0475327639289951</v>
      </c>
      <c r="D6">
        <f t="shared" si="0"/>
        <v>46.71340392016954</v>
      </c>
      <c r="E6">
        <v>38.508481981072954</v>
      </c>
      <c r="F6">
        <v>46.567802063802624</v>
      </c>
      <c r="G6">
        <f t="shared" si="1"/>
        <v>34.959305182243526</v>
      </c>
      <c r="I6">
        <v>5.3786982824768685</v>
      </c>
      <c r="J6">
        <v>59.839442095379084</v>
      </c>
      <c r="K6">
        <v>43.180839338567914</v>
      </c>
      <c r="L6">
        <v>50.738280683319147</v>
      </c>
      <c r="M6">
        <f t="shared" si="2"/>
        <v>39.784315099935753</v>
      </c>
      <c r="O6">
        <f t="shared" si="3"/>
        <v>1.1375461472932715</v>
      </c>
      <c r="P6">
        <f t="shared" si="4"/>
        <v>6.7053695068384265</v>
      </c>
      <c r="Q6">
        <f t="shared" si="5"/>
        <v>5.1248423006935964</v>
      </c>
      <c r="R6">
        <f t="shared" si="6"/>
        <v>8.2303025202257185</v>
      </c>
      <c r="S6">
        <f t="shared" si="7"/>
        <v>5.2995151187627538</v>
      </c>
      <c r="U6">
        <f>SUM($O$2:O6)</f>
        <v>0.76029730951940788</v>
      </c>
      <c r="V6">
        <f>SUM($P$2:P6)</f>
        <v>8.5895168551254315</v>
      </c>
      <c r="W6">
        <f>SUM($Q$2:Q6)</f>
        <v>5.7466558180744221</v>
      </c>
      <c r="X6">
        <f>SUM($R$2:R6)</f>
        <v>8.9673847781713807</v>
      </c>
      <c r="Y6">
        <f t="shared" si="8"/>
        <v>6.0159636902226605</v>
      </c>
    </row>
    <row r="7" spans="1:25" x14ac:dyDescent="0.25">
      <c r="A7">
        <v>4.991064999999999</v>
      </c>
      <c r="B7">
        <v>6</v>
      </c>
      <c r="C7">
        <v>94.435469134194648</v>
      </c>
      <c r="D7">
        <f t="shared" si="0"/>
        <v>103.63199174068897</v>
      </c>
      <c r="E7">
        <v>124.59616379227501</v>
      </c>
      <c r="F7">
        <v>162.06045629997678</v>
      </c>
      <c r="G7">
        <f t="shared" si="1"/>
        <v>121.18102024178384</v>
      </c>
      <c r="I7">
        <v>99.814167416671523</v>
      </c>
      <c r="J7">
        <v>163.47143383606806</v>
      </c>
      <c r="K7">
        <v>167.77700313084293</v>
      </c>
      <c r="L7">
        <v>212.79873698329592</v>
      </c>
      <c r="M7">
        <f t="shared" si="2"/>
        <v>160.96533534171962</v>
      </c>
      <c r="O7">
        <f t="shared" si="3"/>
        <v>13.34877498889343</v>
      </c>
      <c r="P7">
        <f t="shared" si="4"/>
        <v>14.875618966634823</v>
      </c>
      <c r="Q7">
        <f t="shared" si="5"/>
        <v>16.581689483907496</v>
      </c>
      <c r="R7">
        <f t="shared" si="6"/>
        <v>28.642248996144975</v>
      </c>
      <c r="S7">
        <f t="shared" si="7"/>
        <v>18.362083108895181</v>
      </c>
      <c r="U7">
        <f>SUM($O$2:O7)</f>
        <v>14.109072298412837</v>
      </c>
      <c r="V7">
        <f>SUM($P$2:P7)</f>
        <v>23.465135821760256</v>
      </c>
      <c r="W7">
        <f>SUM($Q$2:Q7)</f>
        <v>22.328345301981919</v>
      </c>
      <c r="X7">
        <f>SUM($R$2:R7)</f>
        <v>37.609633774316357</v>
      </c>
      <c r="Y7">
        <f t="shared" si="8"/>
        <v>24.378046799117843</v>
      </c>
    </row>
    <row r="8" spans="1:25" x14ac:dyDescent="0.25">
      <c r="A8">
        <v>5.8229091666666672</v>
      </c>
      <c r="B8">
        <v>7</v>
      </c>
      <c r="C8">
        <v>182.04174265948208</v>
      </c>
      <c r="D8">
        <f t="shared" si="0"/>
        <v>115.31126205181774</v>
      </c>
      <c r="E8">
        <v>166.2684740831148</v>
      </c>
      <c r="F8">
        <v>156.04437758241909</v>
      </c>
      <c r="G8">
        <f t="shared" si="1"/>
        <v>154.91646409420844</v>
      </c>
      <c r="I8">
        <v>281.85591007615358</v>
      </c>
      <c r="J8">
        <v>278.78269588788578</v>
      </c>
      <c r="K8">
        <v>334.04547721395772</v>
      </c>
      <c r="L8">
        <v>368.84311456571504</v>
      </c>
      <c r="M8">
        <f t="shared" si="2"/>
        <v>315.88179943592803</v>
      </c>
      <c r="O8">
        <f t="shared" si="3"/>
        <v>25.732219934168405</v>
      </c>
      <c r="P8">
        <f t="shared" si="4"/>
        <v>16.552093306637961</v>
      </c>
      <c r="Q8">
        <f t="shared" si="5"/>
        <v>22.127585025858288</v>
      </c>
      <c r="R8">
        <f t="shared" si="6"/>
        <v>27.578978976160958</v>
      </c>
      <c r="S8">
        <f t="shared" si="7"/>
        <v>22.997719310706401</v>
      </c>
      <c r="U8">
        <f>SUM($O$2:O8)</f>
        <v>39.841292232581239</v>
      </c>
      <c r="V8">
        <f>SUM($P$2:P8)</f>
        <v>40.017229128398213</v>
      </c>
      <c r="W8">
        <f>SUM($Q$2:Q8)</f>
        <v>44.455930327840207</v>
      </c>
      <c r="X8">
        <f>SUM($R$2:R8)</f>
        <v>65.188612750477319</v>
      </c>
      <c r="Y8">
        <f t="shared" si="8"/>
        <v>47.375766109824241</v>
      </c>
    </row>
    <row r="9" spans="1:25" x14ac:dyDescent="0.25">
      <c r="A9">
        <v>6.654753333333332</v>
      </c>
      <c r="B9">
        <v>8</v>
      </c>
      <c r="C9">
        <v>169.52732875218459</v>
      </c>
      <c r="D9">
        <f t="shared" si="0"/>
        <v>103.11116692290165</v>
      </c>
      <c r="E9">
        <v>143.12751145781573</v>
      </c>
      <c r="F9">
        <v>101.95730950215425</v>
      </c>
      <c r="G9">
        <f t="shared" si="1"/>
        <v>129.43082915876406</v>
      </c>
      <c r="I9">
        <v>451.38323882833816</v>
      </c>
      <c r="J9">
        <v>381.89386281078743</v>
      </c>
      <c r="K9">
        <v>477.17298867177345</v>
      </c>
      <c r="L9">
        <v>470.8004240678693</v>
      </c>
      <c r="M9">
        <f t="shared" si="2"/>
        <v>445.31262859469206</v>
      </c>
      <c r="O9">
        <f t="shared" si="3"/>
        <v>23.963264933489491</v>
      </c>
      <c r="P9">
        <f t="shared" si="4"/>
        <v>14.800858350654794</v>
      </c>
      <c r="Q9">
        <f t="shared" si="5"/>
        <v>19.047905484109759</v>
      </c>
      <c r="R9">
        <f t="shared" si="6"/>
        <v>18.019736044258803</v>
      </c>
      <c r="S9">
        <f t="shared" si="7"/>
        <v>18.957941203128211</v>
      </c>
      <c r="U9">
        <f>SUM($O$2:O9)</f>
        <v>63.80455716607073</v>
      </c>
      <c r="V9">
        <f>SUM($P$2:P9)</f>
        <v>54.818087479053005</v>
      </c>
      <c r="W9">
        <f>SUM($Q$2:Q9)</f>
        <v>63.503835811949969</v>
      </c>
      <c r="X9">
        <f>SUM($R$2:R9)</f>
        <v>83.208348794736125</v>
      </c>
      <c r="Y9">
        <f t="shared" si="8"/>
        <v>66.333707312952455</v>
      </c>
    </row>
    <row r="10" spans="1:25" x14ac:dyDescent="0.25">
      <c r="A10">
        <v>7.4865975000000002</v>
      </c>
      <c r="B10">
        <v>9</v>
      </c>
      <c r="C10">
        <v>105.98961406692999</v>
      </c>
      <c r="D10">
        <f t="shared" si="0"/>
        <v>84.286808410451371</v>
      </c>
      <c r="E10">
        <v>100.68145109997309</v>
      </c>
      <c r="F10">
        <v>50.93489448089786</v>
      </c>
      <c r="G10">
        <f t="shared" si="1"/>
        <v>85.473192014563082</v>
      </c>
      <c r="I10">
        <v>557.37285289526812</v>
      </c>
      <c r="J10">
        <v>466.18067122123881</v>
      </c>
      <c r="K10">
        <v>577.85443977174657</v>
      </c>
      <c r="L10">
        <v>521.73531854876717</v>
      </c>
      <c r="M10">
        <f t="shared" si="2"/>
        <v>530.78582060925521</v>
      </c>
      <c r="O10">
        <f t="shared" si="3"/>
        <v>14.981992701583332</v>
      </c>
      <c r="P10">
        <f t="shared" si="4"/>
        <v>12.098758547118997</v>
      </c>
      <c r="Q10">
        <f t="shared" si="5"/>
        <v>13.399036600454933</v>
      </c>
      <c r="R10">
        <f t="shared" si="6"/>
        <v>9.0021339173192008</v>
      </c>
      <c r="S10">
        <f t="shared" si="7"/>
        <v>12.370480441619115</v>
      </c>
      <c r="U10">
        <f>SUM($O$2:O10)</f>
        <v>78.78654986765406</v>
      </c>
      <c r="V10">
        <f>SUM($P$2:P10)</f>
        <v>66.91684602617201</v>
      </c>
      <c r="W10">
        <f>SUM($Q$2:Q10)</f>
        <v>76.902872412404903</v>
      </c>
      <c r="X10">
        <f>SUM($R$2:R10)</f>
        <v>92.210482712055324</v>
      </c>
      <c r="Y10">
        <f t="shared" si="8"/>
        <v>78.704187754571564</v>
      </c>
    </row>
    <row r="11" spans="1:25" x14ac:dyDescent="0.25">
      <c r="A11">
        <v>8.3184416666666667</v>
      </c>
      <c r="B11">
        <v>10</v>
      </c>
      <c r="C11">
        <v>66.92359812971236</v>
      </c>
      <c r="D11">
        <f t="shared" si="0"/>
        <v>63.5378649773237</v>
      </c>
      <c r="E11">
        <v>66.160629212860115</v>
      </c>
      <c r="F11">
        <v>23.504553886168139</v>
      </c>
      <c r="G11">
        <f t="shared" si="1"/>
        <v>55.031661551516081</v>
      </c>
      <c r="I11">
        <v>624.29645102498046</v>
      </c>
      <c r="J11">
        <v>529.71853619856256</v>
      </c>
      <c r="K11">
        <v>644.01506898460673</v>
      </c>
      <c r="L11">
        <v>545.23987243493525</v>
      </c>
      <c r="M11">
        <f t="shared" si="2"/>
        <v>585.81748216077131</v>
      </c>
      <c r="O11">
        <f t="shared" si="3"/>
        <v>9.4598783811958889</v>
      </c>
      <c r="P11">
        <f t="shared" si="4"/>
        <v>9.1203985707538937</v>
      </c>
      <c r="Q11">
        <f t="shared" si="5"/>
        <v>8.8048859312922385</v>
      </c>
      <c r="R11">
        <f t="shared" si="6"/>
        <v>4.1541490152587661</v>
      </c>
      <c r="S11">
        <f t="shared" si="7"/>
        <v>7.8848279746251979</v>
      </c>
      <c r="U11">
        <f>SUM($O$2:O11)</f>
        <v>88.246428248849952</v>
      </c>
      <c r="V11">
        <f>SUM($P$2:P11)</f>
        <v>76.037244596925902</v>
      </c>
      <c r="W11">
        <f>SUM($Q$2:Q11)</f>
        <v>85.707758343697137</v>
      </c>
      <c r="X11">
        <f>SUM($R$2:R11)</f>
        <v>96.364631727314091</v>
      </c>
      <c r="Y11">
        <f t="shared" si="8"/>
        <v>86.589015729196774</v>
      </c>
    </row>
    <row r="12" spans="1:25" x14ac:dyDescent="0.25">
      <c r="A12">
        <v>9.1502858333333332</v>
      </c>
      <c r="B12">
        <v>11</v>
      </c>
      <c r="C12">
        <v>38.764914213555912</v>
      </c>
      <c r="D12">
        <f t="shared" si="0"/>
        <v>49.215197805853812</v>
      </c>
      <c r="E12">
        <v>41.189517593173868</v>
      </c>
      <c r="F12">
        <v>11.014601721561506</v>
      </c>
      <c r="G12">
        <f t="shared" si="1"/>
        <v>35.046057833536274</v>
      </c>
      <c r="I12">
        <v>663.06136523853638</v>
      </c>
      <c r="J12">
        <v>578.93373400441635</v>
      </c>
      <c r="K12">
        <v>685.20458657778056</v>
      </c>
      <c r="L12">
        <v>556.25447415649671</v>
      </c>
      <c r="M12">
        <f t="shared" si="2"/>
        <v>620.86353999430742</v>
      </c>
      <c r="O12">
        <f t="shared" si="3"/>
        <v>5.479552566898227</v>
      </c>
      <c r="P12">
        <f t="shared" si="4"/>
        <v>7.064483830044896</v>
      </c>
      <c r="Q12">
        <f t="shared" si="5"/>
        <v>5.4816438157809451</v>
      </c>
      <c r="R12">
        <f t="shared" si="6"/>
        <v>1.9466992275917527</v>
      </c>
      <c r="S12">
        <f t="shared" si="7"/>
        <v>4.9930948600789558</v>
      </c>
      <c r="U12">
        <f>SUM($O$2:O12)</f>
        <v>93.725980815748173</v>
      </c>
      <c r="V12">
        <f>SUM($P$2:P12)</f>
        <v>83.101728426970794</v>
      </c>
      <c r="W12">
        <f>SUM($Q$2:Q12)</f>
        <v>91.189402159478078</v>
      </c>
      <c r="X12">
        <f>SUM($R$2:R12)</f>
        <v>98.311330954905841</v>
      </c>
      <c r="Y12">
        <f t="shared" si="8"/>
        <v>91.582110589275729</v>
      </c>
    </row>
    <row r="13" spans="1:25" x14ac:dyDescent="0.25">
      <c r="A13">
        <v>9.9821299999999979</v>
      </c>
      <c r="B13">
        <v>12</v>
      </c>
      <c r="C13">
        <v>17.275060192923284</v>
      </c>
      <c r="D13">
        <f t="shared" si="0"/>
        <v>35.826917949727218</v>
      </c>
      <c r="E13">
        <v>25.559375296049563</v>
      </c>
      <c r="F13">
        <v>5.5194451166088578</v>
      </c>
      <c r="G13">
        <f t="shared" si="1"/>
        <v>21.045199638827231</v>
      </c>
      <c r="I13">
        <v>680.3364254314597</v>
      </c>
      <c r="J13">
        <v>614.76065195414355</v>
      </c>
      <c r="K13">
        <v>710.76396187383011</v>
      </c>
      <c r="L13">
        <v>561.77391927310555</v>
      </c>
      <c r="M13">
        <f t="shared" si="2"/>
        <v>641.9087396331347</v>
      </c>
      <c r="O13">
        <f t="shared" si="3"/>
        <v>2.4418885568009885</v>
      </c>
      <c r="P13">
        <f t="shared" si="4"/>
        <v>5.14269359506849</v>
      </c>
      <c r="Q13">
        <f t="shared" si="5"/>
        <v>3.4015302852207627</v>
      </c>
      <c r="R13">
        <f t="shared" si="6"/>
        <v>0.97549596588720699</v>
      </c>
      <c r="S13">
        <f t="shared" si="7"/>
        <v>2.9904021007443622</v>
      </c>
      <c r="U13">
        <f>SUM($O$2:O13)</f>
        <v>96.167869372549163</v>
      </c>
      <c r="V13">
        <f>SUM($P$2:P13)</f>
        <v>88.244422022039288</v>
      </c>
      <c r="W13">
        <f>SUM($Q$2:Q13)</f>
        <v>94.590932444698836</v>
      </c>
      <c r="X13">
        <f>SUM($R$2:R13)</f>
        <v>99.286826920793047</v>
      </c>
      <c r="Y13">
        <f t="shared" si="8"/>
        <v>94.572512690020091</v>
      </c>
    </row>
    <row r="14" spans="1:25" x14ac:dyDescent="0.25">
      <c r="A14">
        <v>10.813974166666664</v>
      </c>
      <c r="B14">
        <v>13</v>
      </c>
      <c r="C14">
        <v>12.78562369844577</v>
      </c>
      <c r="D14">
        <f t="shared" si="0"/>
        <v>24.867185825001098</v>
      </c>
      <c r="E14">
        <v>14.800631056877823</v>
      </c>
      <c r="F14">
        <v>2.3084148609843504</v>
      </c>
      <c r="G14">
        <f t="shared" si="1"/>
        <v>13.690463860327261</v>
      </c>
      <c r="I14">
        <v>693.12204912990546</v>
      </c>
      <c r="J14">
        <v>639.62783777914467</v>
      </c>
      <c r="K14">
        <v>725.56459293070793</v>
      </c>
      <c r="L14">
        <v>564.08233413408993</v>
      </c>
      <c r="M14">
        <f t="shared" si="2"/>
        <v>655.59920349346203</v>
      </c>
      <c r="O14">
        <f t="shared" si="3"/>
        <v>1.8072914277652095</v>
      </c>
      <c r="P14">
        <f t="shared" si="4"/>
        <v>3.5695037303811614</v>
      </c>
      <c r="Q14">
        <f t="shared" si="5"/>
        <v>1.9697192985827849</v>
      </c>
      <c r="R14">
        <f t="shared" si="6"/>
        <v>0.40798474065955492</v>
      </c>
      <c r="S14">
        <f t="shared" si="7"/>
        <v>1.9386247993471777</v>
      </c>
      <c r="U14">
        <f>SUM($O$2:O14)</f>
        <v>97.97516080031437</v>
      </c>
      <c r="V14">
        <f>SUM($P$2:P14)</f>
        <v>91.813925752420445</v>
      </c>
      <c r="W14">
        <f>SUM($Q$2:Q14)</f>
        <v>96.560651743281625</v>
      </c>
      <c r="X14">
        <f>SUM($R$2:R14)</f>
        <v>99.694811661452604</v>
      </c>
      <c r="Y14">
        <f t="shared" si="8"/>
        <v>96.511137489367258</v>
      </c>
    </row>
    <row r="15" spans="1:25" x14ac:dyDescent="0.25">
      <c r="A15">
        <v>11.645818333333334</v>
      </c>
      <c r="B15">
        <v>14</v>
      </c>
      <c r="C15">
        <v>9.259661658655336</v>
      </c>
      <c r="D15">
        <f t="shared" si="0"/>
        <v>18.812632644198146</v>
      </c>
      <c r="E15">
        <v>9.6949390554774428</v>
      </c>
      <c r="F15">
        <v>1.1862984964562133</v>
      </c>
      <c r="G15">
        <f t="shared" si="1"/>
        <v>9.7383829636967842</v>
      </c>
      <c r="I15">
        <v>702.38171078856078</v>
      </c>
      <c r="J15">
        <v>658.44047042334284</v>
      </c>
      <c r="K15">
        <v>735.25953198618538</v>
      </c>
      <c r="L15">
        <v>565.26863263054611</v>
      </c>
      <c r="M15">
        <f t="shared" si="2"/>
        <v>665.33758645715875</v>
      </c>
      <c r="O15">
        <f t="shared" si="3"/>
        <v>1.3088846922444837</v>
      </c>
      <c r="P15">
        <f t="shared" si="4"/>
        <v>2.7004166404001495</v>
      </c>
      <c r="Q15">
        <f t="shared" si="5"/>
        <v>1.2902361043101511</v>
      </c>
      <c r="R15">
        <f t="shared" si="6"/>
        <v>0.20966408274426251</v>
      </c>
      <c r="S15">
        <f t="shared" si="7"/>
        <v>1.3773003799247616</v>
      </c>
      <c r="U15">
        <f>SUM($O$2:O15)</f>
        <v>99.28404549255886</v>
      </c>
      <c r="V15">
        <f>SUM($P$2:P15)</f>
        <v>94.514342392820595</v>
      </c>
      <c r="W15">
        <f>SUM($Q$2:Q15)</f>
        <v>97.850887847591778</v>
      </c>
      <c r="X15">
        <f>SUM($R$2:R15)</f>
        <v>99.904475744196873</v>
      </c>
      <c r="Y15">
        <f t="shared" si="8"/>
        <v>97.888437869292019</v>
      </c>
    </row>
    <row r="16" spans="1:25" x14ac:dyDescent="0.25">
      <c r="A16">
        <v>12.477662499999997</v>
      </c>
      <c r="B16">
        <v>15</v>
      </c>
      <c r="C16">
        <v>5.064996589215216</v>
      </c>
      <c r="D16">
        <f t="shared" si="0"/>
        <v>11.796367781725449</v>
      </c>
      <c r="E16">
        <v>5.3082019997681886</v>
      </c>
      <c r="F16">
        <v>0.75515059578541754</v>
      </c>
      <c r="G16">
        <f t="shared" si="1"/>
        <v>5.7311792416235665</v>
      </c>
      <c r="I16">
        <v>707.44670737777597</v>
      </c>
      <c r="J16">
        <v>670.23683820506824</v>
      </c>
      <c r="K16">
        <v>740.56773398595362</v>
      </c>
      <c r="L16">
        <v>566.02378322633149</v>
      </c>
      <c r="M16">
        <f t="shared" si="2"/>
        <v>671.06876569878227</v>
      </c>
      <c r="O16">
        <f t="shared" si="3"/>
        <v>0.71595450744115374</v>
      </c>
      <c r="P16">
        <f t="shared" si="4"/>
        <v>1.6932828305599101</v>
      </c>
      <c r="Q16">
        <f t="shared" si="5"/>
        <v>0.70643392700883556</v>
      </c>
      <c r="R16">
        <f t="shared" si="6"/>
        <v>0.13346384360437136</v>
      </c>
      <c r="S16">
        <f t="shared" si="7"/>
        <v>0.81228377715356759</v>
      </c>
      <c r="U16">
        <f>SUM($O$2:O16)</f>
        <v>100.00000000000001</v>
      </c>
      <c r="V16">
        <f>SUM($P$2:P16)</f>
        <v>96.207625223380504</v>
      </c>
      <c r="W16">
        <f>SUM($Q$2:Q16)</f>
        <v>98.557321774600609</v>
      </c>
      <c r="X16">
        <f>SUM($R$2:R16)</f>
        <v>100.03793958780125</v>
      </c>
      <c r="Y16">
        <f t="shared" si="8"/>
        <v>98.700721646445601</v>
      </c>
    </row>
    <row r="17" spans="1:25" x14ac:dyDescent="0.25">
      <c r="A17">
        <v>13.164959999999999</v>
      </c>
      <c r="B17">
        <v>16</v>
      </c>
      <c r="C17">
        <v>0</v>
      </c>
      <c r="D17">
        <f t="shared" si="0"/>
        <v>9.2444614075881102</v>
      </c>
      <c r="E17">
        <v>4.464416872544736</v>
      </c>
      <c r="F17">
        <v>0.73107434143659711</v>
      </c>
      <c r="G17">
        <f t="shared" si="1"/>
        <v>3.6099881553923612</v>
      </c>
      <c r="I17">
        <v>707.44670737777597</v>
      </c>
      <c r="J17">
        <v>679.48129961265636</v>
      </c>
      <c r="K17">
        <v>745.03215085849831</v>
      </c>
      <c r="L17">
        <v>566.75485756776811</v>
      </c>
      <c r="M17">
        <f t="shared" si="2"/>
        <v>674.6787538541746</v>
      </c>
      <c r="O17">
        <f t="shared" si="3"/>
        <v>0</v>
      </c>
      <c r="P17">
        <f t="shared" si="4"/>
        <v>1.3269752239746646</v>
      </c>
      <c r="Q17">
        <f t="shared" si="5"/>
        <v>0.59414007666136492</v>
      </c>
      <c r="R17">
        <f t="shared" si="6"/>
        <v>0.12920865336427367</v>
      </c>
      <c r="S17">
        <f t="shared" si="7"/>
        <v>0.51258098850007583</v>
      </c>
      <c r="U17">
        <f>SUM($O$2:O17)</f>
        <v>100.00000000000001</v>
      </c>
      <c r="V17">
        <f>SUM($P$2:P17)</f>
        <v>97.534600447355174</v>
      </c>
      <c r="W17">
        <f>SUM($Q$2:Q17)</f>
        <v>99.151461851261971</v>
      </c>
      <c r="X17">
        <f>SUM($R$2:R17)</f>
        <v>100.16714824116552</v>
      </c>
      <c r="Y17">
        <f t="shared" si="8"/>
        <v>99.213302634945677</v>
      </c>
    </row>
    <row r="18" spans="1:25" x14ac:dyDescent="0.25">
      <c r="A18">
        <v>13.987769999999999</v>
      </c>
      <c r="B18">
        <v>17</v>
      </c>
      <c r="C18">
        <v>0</v>
      </c>
      <c r="D18">
        <f t="shared" si="0"/>
        <v>5.7967894674707967</v>
      </c>
      <c r="E18">
        <v>2.124506096898489</v>
      </c>
      <c r="F18">
        <v>0.10270520985557734</v>
      </c>
      <c r="G18">
        <f t="shared" si="1"/>
        <v>2.0060001935562157</v>
      </c>
      <c r="I18">
        <v>707.44670737777597</v>
      </c>
      <c r="J18">
        <v>685.27808908012719</v>
      </c>
      <c r="K18">
        <v>747.15665695539678</v>
      </c>
      <c r="L18">
        <v>566.85756277762368</v>
      </c>
      <c r="M18">
        <f t="shared" si="2"/>
        <v>676.68475404773085</v>
      </c>
      <c r="O18">
        <f t="shared" si="3"/>
        <v>0</v>
      </c>
      <c r="P18">
        <f t="shared" si="4"/>
        <v>0.832086982981731</v>
      </c>
      <c r="Q18">
        <f t="shared" si="5"/>
        <v>0.28273663757553968</v>
      </c>
      <c r="R18">
        <f t="shared" si="6"/>
        <v>1.8151918494167477E-2</v>
      </c>
      <c r="S18">
        <f t="shared" si="7"/>
        <v>0.28324388476285955</v>
      </c>
      <c r="U18">
        <f>SUM($O$2:O18)</f>
        <v>100.00000000000001</v>
      </c>
      <c r="V18">
        <f>SUM($P$2:P18)</f>
        <v>98.36668743033691</v>
      </c>
      <c r="W18">
        <f>SUM($Q$2:Q18)</f>
        <v>99.434198488837509</v>
      </c>
      <c r="X18">
        <f>SUM($R$2:R18)</f>
        <v>100.18530015965969</v>
      </c>
      <c r="Y18">
        <f t="shared" si="8"/>
        <v>99.496546519708531</v>
      </c>
    </row>
    <row r="19" spans="1:25" x14ac:dyDescent="0.25">
      <c r="A19">
        <v>14.81058</v>
      </c>
      <c r="B19">
        <v>18</v>
      </c>
      <c r="C19">
        <v>0</v>
      </c>
      <c r="D19">
        <f t="shared" si="0"/>
        <v>4.7435255726044776</v>
      </c>
      <c r="E19">
        <v>1.5127275893166696</v>
      </c>
      <c r="F19">
        <v>-0.77059136090783742</v>
      </c>
      <c r="G19">
        <f t="shared" si="1"/>
        <v>1.3714154502533276</v>
      </c>
      <c r="I19">
        <v>707.44670737777597</v>
      </c>
      <c r="J19">
        <v>690.02161465273161</v>
      </c>
      <c r="K19">
        <v>748.66938454471347</v>
      </c>
      <c r="L19">
        <v>566.08697141671587</v>
      </c>
      <c r="M19">
        <f t="shared" si="2"/>
        <v>678.05616949798423</v>
      </c>
      <c r="O19">
        <f t="shared" si="3"/>
        <v>0</v>
      </c>
      <c r="P19">
        <f t="shared" si="4"/>
        <v>0.68089860854085482</v>
      </c>
      <c r="Q19">
        <f t="shared" si="5"/>
        <v>0.20131903259564202</v>
      </c>
      <c r="R19">
        <f t="shared" si="6"/>
        <v>-0.13619281431952662</v>
      </c>
      <c r="S19">
        <f t="shared" si="7"/>
        <v>0.18650620670424256</v>
      </c>
      <c r="U19">
        <f>SUM($O$2:O19)</f>
        <v>100.00000000000001</v>
      </c>
      <c r="V19">
        <f>SUM($P$2:P19)</f>
        <v>99.047586038877768</v>
      </c>
      <c r="W19">
        <f>SUM($Q$2:Q19)</f>
        <v>99.635517521433158</v>
      </c>
      <c r="X19">
        <f>SUM($R$2:R19)</f>
        <v>100.04910734534016</v>
      </c>
      <c r="Y19">
        <f t="shared" si="8"/>
        <v>99.683052726412768</v>
      </c>
    </row>
    <row r="20" spans="1:25" x14ac:dyDescent="0.25">
      <c r="A20">
        <v>15.63339</v>
      </c>
      <c r="B20">
        <v>19</v>
      </c>
      <c r="C20">
        <v>0</v>
      </c>
      <c r="D20">
        <f t="shared" si="0"/>
        <v>3.9137846746904605</v>
      </c>
      <c r="E20">
        <v>1.7588590405023021</v>
      </c>
      <c r="F20">
        <v>0.5434852806902819</v>
      </c>
      <c r="G20">
        <f t="shared" si="1"/>
        <v>1.5540322489707612</v>
      </c>
      <c r="I20">
        <v>707.44670737777597</v>
      </c>
      <c r="J20">
        <v>693.93539932742203</v>
      </c>
      <c r="K20">
        <v>750.4282435852158</v>
      </c>
      <c r="L20">
        <v>566.6304566974062</v>
      </c>
      <c r="M20">
        <f t="shared" si="2"/>
        <v>679.61020174695511</v>
      </c>
      <c r="O20">
        <f t="shared" si="3"/>
        <v>0</v>
      </c>
      <c r="P20">
        <f t="shared" si="4"/>
        <v>0.56179533520719971</v>
      </c>
      <c r="Q20">
        <f t="shared" si="5"/>
        <v>0.23407505951945595</v>
      </c>
      <c r="R20">
        <f t="shared" si="6"/>
        <v>9.6054528604168993E-2</v>
      </c>
      <c r="S20">
        <f t="shared" si="7"/>
        <v>0.22298123083270616</v>
      </c>
      <c r="U20">
        <f>SUM($O$2:O20)</f>
        <v>100.00000000000001</v>
      </c>
      <c r="V20">
        <f>SUM($P$2:P20)</f>
        <v>99.609381374084961</v>
      </c>
      <c r="W20">
        <f>SUM($Q$2:Q20)</f>
        <v>99.869592580952613</v>
      </c>
      <c r="X20">
        <f>SUM($R$2:R20)</f>
        <v>100.14516187394433</v>
      </c>
      <c r="Y20">
        <f t="shared" si="8"/>
        <v>99.906033957245484</v>
      </c>
    </row>
    <row r="21" spans="1:25" x14ac:dyDescent="0.25">
      <c r="A21">
        <v>16.456199999999999</v>
      </c>
      <c r="B21">
        <v>20</v>
      </c>
      <c r="C21">
        <v>0</v>
      </c>
      <c r="D21">
        <f t="shared" si="0"/>
        <v>2.7212707118529273</v>
      </c>
      <c r="E21">
        <v>0.97989195607132562</v>
      </c>
      <c r="F21">
        <v>-0.82133911802603865</v>
      </c>
      <c r="G21">
        <f t="shared" si="1"/>
        <v>0.71995588747455352</v>
      </c>
      <c r="I21">
        <v>707.44670737777597</v>
      </c>
      <c r="J21">
        <v>696.65667003927501</v>
      </c>
      <c r="K21">
        <v>751.40813554128715</v>
      </c>
      <c r="L21">
        <v>565.8091175793802</v>
      </c>
      <c r="M21">
        <f t="shared" si="2"/>
        <v>680.33015763442961</v>
      </c>
      <c r="O21">
        <f t="shared" si="3"/>
        <v>0</v>
      </c>
      <c r="P21">
        <f t="shared" si="4"/>
        <v>0.39061862591504531</v>
      </c>
      <c r="Q21">
        <f t="shared" si="5"/>
        <v>0.13040741904736591</v>
      </c>
      <c r="R21">
        <f t="shared" si="6"/>
        <v>-0.14516187394431815</v>
      </c>
      <c r="S21">
        <f t="shared" si="7"/>
        <v>9.3966042754523277E-2</v>
      </c>
      <c r="U21">
        <f>SUM($O$2:O21)</f>
        <v>100.00000000000001</v>
      </c>
      <c r="V21">
        <f>SUM($P$2:P21)</f>
        <v>100</v>
      </c>
      <c r="W21">
        <f>SUM($Q$2:Q21)</f>
        <v>99.999999999999986</v>
      </c>
      <c r="X21">
        <f>SUM($R$2:R21)</f>
        <v>100.00000000000001</v>
      </c>
      <c r="Y21">
        <f t="shared" si="8"/>
        <v>100</v>
      </c>
    </row>
    <row r="23" spans="1:25" s="2" customFormat="1" x14ac:dyDescent="0.25">
      <c r="B23" s="2" t="s">
        <v>40</v>
      </c>
      <c r="C23" s="2">
        <f>SUM(C2:C21)</f>
        <v>707.44670737777597</v>
      </c>
      <c r="D23" s="2">
        <f t="shared" ref="D23:R23" si="9">SUM(D2:D21)</f>
        <v>696.65667003927501</v>
      </c>
      <c r="E23" s="2">
        <f t="shared" si="9"/>
        <v>751.40813554128715</v>
      </c>
      <c r="F23" s="2">
        <f t="shared" si="9"/>
        <v>565.8091175793802</v>
      </c>
      <c r="O23" s="2">
        <f t="shared" si="9"/>
        <v>100.00000000000001</v>
      </c>
      <c r="P23" s="2">
        <f t="shared" si="9"/>
        <v>100</v>
      </c>
      <c r="Q23" s="2">
        <f t="shared" si="9"/>
        <v>99.999999999999986</v>
      </c>
      <c r="R23" s="2">
        <f t="shared" si="9"/>
        <v>100.00000000000001</v>
      </c>
    </row>
    <row r="25" spans="1:25" x14ac:dyDescent="0.25">
      <c r="B25" t="s">
        <v>146</v>
      </c>
      <c r="C25">
        <v>1.01048</v>
      </c>
      <c r="D25">
        <v>0.95606999999999998</v>
      </c>
      <c r="E25">
        <v>1.0161</v>
      </c>
      <c r="F25">
        <v>0.89376</v>
      </c>
      <c r="H25" t="s">
        <v>147</v>
      </c>
      <c r="I25">
        <f>AVERAGE(C25:F25)</f>
        <v>0.96910249999999998</v>
      </c>
      <c r="J25">
        <f>I25*100</f>
        <v>96.910249999999991</v>
      </c>
    </row>
    <row r="27" spans="1:25" x14ac:dyDescent="0.25">
      <c r="B27" t="s">
        <v>155</v>
      </c>
      <c r="C27">
        <v>1.01E-2</v>
      </c>
      <c r="D27">
        <v>9.1000000000000004E-3</v>
      </c>
      <c r="E27">
        <v>0.01</v>
      </c>
      <c r="F27">
        <v>1.2699999999999999E-2</v>
      </c>
      <c r="I27">
        <f>SQRT((C27^2)+(D27^2)+(E27^2)+(F27^2))</f>
        <v>2.1121316246863024E-2</v>
      </c>
      <c r="J27">
        <f>I27*100</f>
        <v>2.1121316246863024</v>
      </c>
    </row>
    <row r="29" spans="1:25" x14ac:dyDescent="0.25">
      <c r="B29" t="s">
        <v>156</v>
      </c>
      <c r="C29">
        <f>C25*100</f>
        <v>101.048</v>
      </c>
      <c r="D29">
        <f t="shared" ref="D29:F29" si="10">D25*100</f>
        <v>95.606999999999999</v>
      </c>
      <c r="E29">
        <f t="shared" si="10"/>
        <v>101.61</v>
      </c>
      <c r="F29">
        <f t="shared" si="10"/>
        <v>89.376000000000005</v>
      </c>
    </row>
    <row r="30" spans="1:25" x14ac:dyDescent="0.25">
      <c r="B30" t="s">
        <v>157</v>
      </c>
      <c r="C30">
        <f>C27*100</f>
        <v>1.01</v>
      </c>
      <c r="D30">
        <f t="shared" ref="D30:F30" si="11">D27*100</f>
        <v>0.91</v>
      </c>
      <c r="E30">
        <f t="shared" si="11"/>
        <v>1</v>
      </c>
      <c r="F30">
        <f t="shared" si="11"/>
        <v>1.27</v>
      </c>
    </row>
    <row r="31" spans="1:25" x14ac:dyDescent="0.25">
      <c r="B31" t="s">
        <v>26</v>
      </c>
      <c r="C31" t="s">
        <v>113</v>
      </c>
    </row>
    <row r="32" spans="1:25" x14ac:dyDescent="0.25">
      <c r="B32">
        <v>1</v>
      </c>
      <c r="C32">
        <v>4.1138448677132606</v>
      </c>
    </row>
    <row r="33" spans="2:3" x14ac:dyDescent="0.25">
      <c r="B33">
        <v>2</v>
      </c>
      <c r="C33">
        <v>4.2245289816631937</v>
      </c>
    </row>
    <row r="34" spans="2:3" x14ac:dyDescent="0.25">
      <c r="B34">
        <v>3</v>
      </c>
      <c r="C34">
        <v>5.4222202383093228</v>
      </c>
    </row>
    <row r="35" spans="2:3" x14ac:dyDescent="0.25">
      <c r="B35">
        <v>4</v>
      </c>
      <c r="C35">
        <v>12.491482262733319</v>
      </c>
    </row>
    <row r="36" spans="2:3" x14ac:dyDescent="0.25">
      <c r="B36">
        <v>5</v>
      </c>
      <c r="C36">
        <v>93.42680784033908</v>
      </c>
    </row>
    <row r="37" spans="2:3" x14ac:dyDescent="0.25">
      <c r="B37">
        <v>6</v>
      </c>
      <c r="C37">
        <v>207.26398348137795</v>
      </c>
    </row>
    <row r="38" spans="2:3" x14ac:dyDescent="0.25">
      <c r="B38">
        <v>7</v>
      </c>
      <c r="C38">
        <v>230.62252410363547</v>
      </c>
    </row>
    <row r="39" spans="2:3" x14ac:dyDescent="0.25">
      <c r="B39">
        <v>8</v>
      </c>
      <c r="C39">
        <v>206.22233384580329</v>
      </c>
    </row>
    <row r="40" spans="2:3" x14ac:dyDescent="0.25">
      <c r="B40">
        <v>9</v>
      </c>
      <c r="C40">
        <v>168.57361682090274</v>
      </c>
    </row>
    <row r="41" spans="2:3" x14ac:dyDescent="0.25">
      <c r="B41">
        <v>10</v>
      </c>
      <c r="C41">
        <v>127.0757299546474</v>
      </c>
    </row>
    <row r="42" spans="2:3" x14ac:dyDescent="0.25">
      <c r="B42">
        <v>11</v>
      </c>
      <c r="C42">
        <v>98.430395611707624</v>
      </c>
    </row>
    <row r="43" spans="2:3" x14ac:dyDescent="0.25">
      <c r="B43">
        <v>12</v>
      </c>
      <c r="C43">
        <v>71.653835899454435</v>
      </c>
    </row>
    <row r="44" spans="2:3" x14ac:dyDescent="0.25">
      <c r="B44">
        <v>13</v>
      </c>
      <c r="C44">
        <v>49.734371650002196</v>
      </c>
    </row>
    <row r="45" spans="2:3" x14ac:dyDescent="0.25">
      <c r="B45">
        <v>14</v>
      </c>
      <c r="C45">
        <v>37.625265288396292</v>
      </c>
    </row>
    <row r="46" spans="2:3" x14ac:dyDescent="0.25">
      <c r="B46">
        <v>15</v>
      </c>
      <c r="C46">
        <v>23.592735563450898</v>
      </c>
    </row>
    <row r="47" spans="2:3" x14ac:dyDescent="0.25">
      <c r="B47">
        <v>16</v>
      </c>
      <c r="C47">
        <v>18.48892281517622</v>
      </c>
    </row>
    <row r="48" spans="2:3" x14ac:dyDescent="0.25">
      <c r="B48">
        <v>17</v>
      </c>
      <c r="C48">
        <v>11.593578934941593</v>
      </c>
    </row>
    <row r="49" spans="1:10" x14ac:dyDescent="0.25">
      <c r="B49">
        <v>18</v>
      </c>
      <c r="C49">
        <v>9.4870511452089552</v>
      </c>
    </row>
    <row r="50" spans="1:10" x14ac:dyDescent="0.25">
      <c r="B50">
        <v>19</v>
      </c>
      <c r="C50">
        <v>7.8275693493809211</v>
      </c>
    </row>
    <row r="51" spans="1:10" x14ac:dyDescent="0.25">
      <c r="B51">
        <v>20</v>
      </c>
      <c r="C51">
        <v>5.4425414237058547</v>
      </c>
    </row>
    <row r="56" spans="1:10" x14ac:dyDescent="0.25">
      <c r="A56" t="s">
        <v>2</v>
      </c>
      <c r="C56" t="s">
        <v>182</v>
      </c>
      <c r="D56" t="s">
        <v>182</v>
      </c>
      <c r="E56" t="s">
        <v>182</v>
      </c>
      <c r="F56" t="s">
        <v>182</v>
      </c>
    </row>
    <row r="57" spans="1:10" x14ac:dyDescent="0.25">
      <c r="A57">
        <f>AVERAGE(C57:F57)</f>
        <v>0.84605541666666673</v>
      </c>
      <c r="C57">
        <v>0.85894666666666653</v>
      </c>
      <c r="D57">
        <v>0.84791000000000005</v>
      </c>
      <c r="E57">
        <v>0.84136499999999992</v>
      </c>
      <c r="F57">
        <v>0.83600000000000008</v>
      </c>
      <c r="H57">
        <f>A57</f>
        <v>0.84605541666666673</v>
      </c>
    </row>
    <row r="58" spans="1:10" x14ac:dyDescent="0.25">
      <c r="A58">
        <f t="shared" ref="A58:A76" si="12">AVERAGE(C58:F58)</f>
        <v>1.6921108333333335</v>
      </c>
      <c r="C58">
        <v>1.7178933333333331</v>
      </c>
      <c r="D58">
        <v>1.6958200000000001</v>
      </c>
      <c r="E58">
        <v>1.6827299999999998</v>
      </c>
      <c r="F58">
        <v>1.6720000000000002</v>
      </c>
      <c r="H58">
        <f>A58-A57</f>
        <v>0.84605541666666673</v>
      </c>
    </row>
    <row r="59" spans="1:10" x14ac:dyDescent="0.25">
      <c r="A59">
        <f t="shared" si="12"/>
        <v>2.5381662499999997</v>
      </c>
      <c r="C59">
        <v>2.5768399999999998</v>
      </c>
      <c r="D59">
        <v>2.54373</v>
      </c>
      <c r="E59">
        <v>2.524095</v>
      </c>
      <c r="F59">
        <v>2.508</v>
      </c>
      <c r="H59">
        <f t="shared" ref="H59:H76" si="13">A59-A58</f>
        <v>0.84605541666666628</v>
      </c>
      <c r="I59">
        <f>AVERAGE(H57:H76)</f>
        <v>0.84175833333333328</v>
      </c>
      <c r="J59">
        <f>I59/0.25</f>
        <v>3.3670333333333331</v>
      </c>
    </row>
    <row r="60" spans="1:10" x14ac:dyDescent="0.25">
      <c r="A60">
        <f t="shared" si="12"/>
        <v>3.3842216666666669</v>
      </c>
      <c r="C60">
        <v>3.4357866666666661</v>
      </c>
      <c r="D60">
        <v>3.3916400000000002</v>
      </c>
      <c r="E60">
        <v>3.3654599999999997</v>
      </c>
      <c r="F60">
        <v>3.3440000000000003</v>
      </c>
      <c r="H60">
        <f t="shared" si="13"/>
        <v>0.84605541666666717</v>
      </c>
    </row>
    <row r="61" spans="1:10" x14ac:dyDescent="0.25">
      <c r="A61">
        <f t="shared" si="12"/>
        <v>4.2302770833333332</v>
      </c>
      <c r="C61">
        <v>4.2947333333333324</v>
      </c>
      <c r="D61">
        <v>4.2395500000000004</v>
      </c>
      <c r="E61">
        <v>4.2068249999999994</v>
      </c>
      <c r="F61">
        <v>4.1800000000000006</v>
      </c>
      <c r="H61">
        <f t="shared" si="13"/>
        <v>0.84605541666666628</v>
      </c>
    </row>
    <row r="62" spans="1:10" x14ac:dyDescent="0.25">
      <c r="A62">
        <f t="shared" si="12"/>
        <v>5.0763324999999995</v>
      </c>
      <c r="C62">
        <v>5.1536799999999996</v>
      </c>
      <c r="D62">
        <v>5.0874600000000001</v>
      </c>
      <c r="E62">
        <v>5.04819</v>
      </c>
      <c r="F62">
        <v>5.016</v>
      </c>
      <c r="H62">
        <f t="shared" si="13"/>
        <v>0.84605541666666628</v>
      </c>
    </row>
    <row r="63" spans="1:10" x14ac:dyDescent="0.25">
      <c r="A63">
        <f t="shared" si="12"/>
        <v>5.9223879166666666</v>
      </c>
      <c r="C63">
        <v>6.0126266666666659</v>
      </c>
      <c r="D63">
        <v>5.9353700000000007</v>
      </c>
      <c r="E63">
        <v>5.8895549999999997</v>
      </c>
      <c r="F63">
        <v>5.8520000000000003</v>
      </c>
      <c r="H63">
        <f t="shared" si="13"/>
        <v>0.84605541666666717</v>
      </c>
    </row>
    <row r="64" spans="1:10" x14ac:dyDescent="0.25">
      <c r="A64">
        <f t="shared" si="12"/>
        <v>6.7684433333333338</v>
      </c>
      <c r="C64">
        <v>6.8715733333333322</v>
      </c>
      <c r="D64">
        <v>6.7832800000000004</v>
      </c>
      <c r="E64">
        <v>6.7309199999999993</v>
      </c>
      <c r="F64">
        <v>6.6880000000000006</v>
      </c>
      <c r="H64">
        <f t="shared" si="13"/>
        <v>0.84605541666666717</v>
      </c>
    </row>
    <row r="65" spans="1:8" x14ac:dyDescent="0.25">
      <c r="A65">
        <f t="shared" si="12"/>
        <v>7.6144987499999992</v>
      </c>
      <c r="C65">
        <v>7.7305199999999985</v>
      </c>
      <c r="D65">
        <v>7.6311900000000001</v>
      </c>
      <c r="E65">
        <v>7.572284999999999</v>
      </c>
      <c r="F65">
        <v>7.5240000000000009</v>
      </c>
      <c r="H65">
        <f t="shared" si="13"/>
        <v>0.84605541666666539</v>
      </c>
    </row>
    <row r="66" spans="1:8" x14ac:dyDescent="0.25">
      <c r="A66">
        <f t="shared" si="12"/>
        <v>8.4605541666666664</v>
      </c>
      <c r="C66">
        <v>8.5894666666666648</v>
      </c>
      <c r="D66">
        <v>8.4791000000000007</v>
      </c>
      <c r="E66">
        <v>8.4136499999999987</v>
      </c>
      <c r="F66">
        <v>8.3600000000000012</v>
      </c>
      <c r="H66">
        <f t="shared" si="13"/>
        <v>0.84605541666666717</v>
      </c>
    </row>
    <row r="67" spans="1:8" x14ac:dyDescent="0.25">
      <c r="A67">
        <f t="shared" si="12"/>
        <v>9.3066095833333335</v>
      </c>
      <c r="C67">
        <v>9.4484133333333311</v>
      </c>
      <c r="D67">
        <v>9.3270100000000014</v>
      </c>
      <c r="E67">
        <v>9.2550149999999984</v>
      </c>
      <c r="F67">
        <v>9.1960000000000015</v>
      </c>
      <c r="H67">
        <f t="shared" si="13"/>
        <v>0.84605541666666717</v>
      </c>
    </row>
    <row r="68" spans="1:8" x14ac:dyDescent="0.25">
      <c r="A68">
        <f t="shared" si="12"/>
        <v>10.152664999999999</v>
      </c>
      <c r="C68">
        <v>10.307359999999999</v>
      </c>
      <c r="D68">
        <v>10.17492</v>
      </c>
      <c r="E68">
        <v>10.09638</v>
      </c>
      <c r="F68">
        <v>10.032</v>
      </c>
      <c r="H68">
        <f t="shared" si="13"/>
        <v>0.84605541666666539</v>
      </c>
    </row>
    <row r="69" spans="1:8" x14ac:dyDescent="0.25">
      <c r="A69">
        <f t="shared" si="12"/>
        <v>10.998720416666666</v>
      </c>
      <c r="C69">
        <v>11.166306666666665</v>
      </c>
      <c r="D69">
        <v>11.022830000000001</v>
      </c>
      <c r="E69">
        <v>10.937745</v>
      </c>
      <c r="F69">
        <v>10.868</v>
      </c>
      <c r="H69">
        <f t="shared" si="13"/>
        <v>0.84605541666666717</v>
      </c>
    </row>
    <row r="70" spans="1:8" x14ac:dyDescent="0.25">
      <c r="A70">
        <f t="shared" si="12"/>
        <v>11.844775833333333</v>
      </c>
      <c r="C70">
        <v>12.025253333333332</v>
      </c>
      <c r="D70">
        <v>11.870740000000001</v>
      </c>
      <c r="E70">
        <v>11.779109999999999</v>
      </c>
      <c r="F70">
        <v>11.704000000000001</v>
      </c>
      <c r="H70">
        <f t="shared" si="13"/>
        <v>0.84605541666666717</v>
      </c>
    </row>
    <row r="71" spans="1:8" x14ac:dyDescent="0.25">
      <c r="A71">
        <f t="shared" si="12"/>
        <v>12.690831249999999</v>
      </c>
      <c r="C71">
        <v>12.884199999999998</v>
      </c>
      <c r="D71">
        <v>12.71865</v>
      </c>
      <c r="E71">
        <v>12.620474999999999</v>
      </c>
      <c r="F71">
        <v>12.540000000000001</v>
      </c>
      <c r="H71">
        <f t="shared" si="13"/>
        <v>0.84605541666666539</v>
      </c>
    </row>
    <row r="72" spans="1:8" x14ac:dyDescent="0.25">
      <c r="A72">
        <f t="shared" si="12"/>
        <v>13.468133333333332</v>
      </c>
      <c r="D72">
        <v>13.566560000000001</v>
      </c>
      <c r="E72">
        <v>13.461839999999999</v>
      </c>
      <c r="F72">
        <v>13.376000000000001</v>
      </c>
      <c r="H72">
        <f t="shared" si="13"/>
        <v>0.77730208333333373</v>
      </c>
    </row>
    <row r="73" spans="1:8" x14ac:dyDescent="0.25">
      <c r="A73">
        <f t="shared" si="12"/>
        <v>14.309891666666667</v>
      </c>
      <c r="D73">
        <v>14.414470000000001</v>
      </c>
      <c r="E73">
        <v>14.303204999999998</v>
      </c>
      <c r="F73">
        <v>14.212000000000002</v>
      </c>
      <c r="H73">
        <f t="shared" si="13"/>
        <v>0.84175833333333472</v>
      </c>
    </row>
    <row r="74" spans="1:8" x14ac:dyDescent="0.25">
      <c r="A74">
        <f t="shared" si="12"/>
        <v>15.151649999999998</v>
      </c>
      <c r="D74">
        <v>15.26238</v>
      </c>
      <c r="E74">
        <v>15.144569999999998</v>
      </c>
      <c r="F74">
        <v>15.048000000000002</v>
      </c>
      <c r="H74">
        <f t="shared" si="13"/>
        <v>0.84175833333333117</v>
      </c>
    </row>
    <row r="75" spans="1:8" x14ac:dyDescent="0.25">
      <c r="A75">
        <f t="shared" si="12"/>
        <v>15.993408333333335</v>
      </c>
      <c r="D75">
        <v>16.110290000000003</v>
      </c>
      <c r="E75">
        <v>15.985934999999998</v>
      </c>
      <c r="F75">
        <v>15.884000000000002</v>
      </c>
      <c r="H75">
        <f t="shared" si="13"/>
        <v>0.84175833333333649</v>
      </c>
    </row>
    <row r="76" spans="1:8" x14ac:dyDescent="0.25">
      <c r="A76">
        <f t="shared" si="12"/>
        <v>16.835166666666666</v>
      </c>
      <c r="D76">
        <v>16.958200000000001</v>
      </c>
      <c r="E76">
        <v>16.827299999999997</v>
      </c>
      <c r="F76">
        <v>16.720000000000002</v>
      </c>
      <c r="H76">
        <f t="shared" si="13"/>
        <v>0.84175833333333117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6"/>
  <sheetViews>
    <sheetView workbookViewId="0">
      <selection activeCell="J59" sqref="J59"/>
    </sheetView>
  </sheetViews>
  <sheetFormatPr defaultRowHeight="15" x14ac:dyDescent="0.25"/>
  <cols>
    <col min="1" max="1" width="13.5703125" bestFit="1" customWidth="1"/>
    <col min="2" max="2" width="18.28515625" bestFit="1" customWidth="1"/>
    <col min="3" max="3" width="12.140625" customWidth="1"/>
    <col min="4" max="6" width="18.42578125" bestFit="1" customWidth="1"/>
    <col min="7" max="7" width="16.85546875" bestFit="1" customWidth="1"/>
    <col min="8" max="8" width="14" bestFit="1" customWidth="1"/>
    <col min="9" max="9" width="23.85546875" bestFit="1" customWidth="1"/>
    <col min="10" max="10" width="28.5703125" bestFit="1" customWidth="1"/>
    <col min="11" max="12" width="28.5703125" customWidth="1"/>
    <col min="15" max="15" width="10.85546875" bestFit="1" customWidth="1"/>
    <col min="16" max="16" width="15.28515625" bestFit="1" customWidth="1"/>
    <col min="17" max="18" width="10.85546875" bestFit="1" customWidth="1"/>
    <col min="19" max="19" width="23.140625" bestFit="1" customWidth="1"/>
    <col min="21" max="21" width="12" bestFit="1" customWidth="1"/>
    <col min="22" max="22" width="16.42578125" bestFit="1" customWidth="1"/>
    <col min="23" max="24" width="12" bestFit="1" customWidth="1"/>
    <col min="25" max="25" width="23.85546875" bestFit="1" customWidth="1"/>
  </cols>
  <sheetData>
    <row r="1" spans="1:25" x14ac:dyDescent="0.25">
      <c r="A1" t="s">
        <v>186</v>
      </c>
      <c r="B1" t="s">
        <v>13</v>
      </c>
      <c r="C1" t="s">
        <v>125</v>
      </c>
      <c r="D1" t="s">
        <v>126</v>
      </c>
      <c r="E1" t="s">
        <v>127</v>
      </c>
      <c r="F1" t="s">
        <v>128</v>
      </c>
      <c r="G1" t="s">
        <v>114</v>
      </c>
      <c r="I1" t="s">
        <v>9</v>
      </c>
      <c r="J1" t="s">
        <v>10</v>
      </c>
      <c r="K1" t="s">
        <v>18</v>
      </c>
      <c r="L1" t="s">
        <v>24</v>
      </c>
      <c r="M1" t="s">
        <v>2</v>
      </c>
      <c r="O1" t="s">
        <v>115</v>
      </c>
      <c r="P1" t="s">
        <v>116</v>
      </c>
      <c r="Q1" t="s">
        <v>117</v>
      </c>
      <c r="R1" t="s">
        <v>118</v>
      </c>
      <c r="S1" t="s">
        <v>119</v>
      </c>
      <c r="U1" t="s">
        <v>120</v>
      </c>
      <c r="V1" t="s">
        <v>121</v>
      </c>
      <c r="W1" t="s">
        <v>122</v>
      </c>
      <c r="X1" t="s">
        <v>123</v>
      </c>
      <c r="Y1" t="s">
        <v>124</v>
      </c>
    </row>
    <row r="2" spans="1:25" x14ac:dyDescent="0.25">
      <c r="A2">
        <v>0.83492</v>
      </c>
      <c r="B2">
        <v>1</v>
      </c>
      <c r="C2">
        <v>2.9198565882414256</v>
      </c>
      <c r="D2">
        <f>0.5*C32</f>
        <v>2.7418421931378254</v>
      </c>
      <c r="E2">
        <v>0.7911900633045218</v>
      </c>
      <c r="F2">
        <v>0.15326836373833902</v>
      </c>
      <c r="G2">
        <f>AVERAGE(C2:F2)</f>
        <v>1.6515393021055278</v>
      </c>
      <c r="I2">
        <v>2.9198565882414256</v>
      </c>
      <c r="J2">
        <v>2.7418421931378254</v>
      </c>
      <c r="K2">
        <v>0.7911900633045218</v>
      </c>
      <c r="L2">
        <v>0.15326836373833902</v>
      </c>
      <c r="M2">
        <f>AVERAGE(I2:L2)</f>
        <v>1.6515393021055278</v>
      </c>
      <c r="O2">
        <f>(C2/$C$23)*100</f>
        <v>0.3871300072857059</v>
      </c>
      <c r="P2">
        <f>(D2/$D$23)*100</f>
        <v>0.39230817365631065</v>
      </c>
      <c r="Q2">
        <f>(E2/$E$23)*100</f>
        <v>0.10532934164408084</v>
      </c>
      <c r="R2">
        <f>(F2/$F$23)*100</f>
        <v>2.8263496704761304E-2</v>
      </c>
      <c r="S2">
        <f>AVERAGE(O2:R2)</f>
        <v>0.22825775482271465</v>
      </c>
      <c r="U2">
        <f>SUM($O$2:O2)</f>
        <v>0.3871300072857059</v>
      </c>
      <c r="V2">
        <f>SUM($P$2:P2)</f>
        <v>0.39230817365631065</v>
      </c>
      <c r="W2">
        <f>SUM($Q$2:Q2)</f>
        <v>0.10532934164408084</v>
      </c>
      <c r="X2">
        <f>SUM($R$2:R2)</f>
        <v>2.8263496704761304E-2</v>
      </c>
      <c r="Y2">
        <f>AVERAGE(U2:X2)</f>
        <v>0.22825775482271465</v>
      </c>
    </row>
    <row r="3" spans="1:25" x14ac:dyDescent="0.25">
      <c r="A3">
        <v>1.66984</v>
      </c>
      <c r="B3">
        <v>2</v>
      </c>
      <c r="C3">
        <v>2.8878264648650607</v>
      </c>
      <c r="D3">
        <f t="shared" ref="D3:D21" si="0">0.5*C33</f>
        <v>2.4686211498484254</v>
      </c>
      <c r="E3">
        <v>0.40619604518087044</v>
      </c>
      <c r="F3">
        <v>0.86961604053093033</v>
      </c>
      <c r="G3">
        <f t="shared" ref="G3:G21" si="1">AVERAGE(C3:F3)</f>
        <v>1.6580649251063218</v>
      </c>
      <c r="I3">
        <v>5.8076830531064862</v>
      </c>
      <c r="J3">
        <v>5.2104633429862508</v>
      </c>
      <c r="K3">
        <v>1.1973861084853923</v>
      </c>
      <c r="L3">
        <v>1.0228844042692693</v>
      </c>
      <c r="M3">
        <f t="shared" ref="M3:M21" si="2">AVERAGE(I3:L3)</f>
        <v>3.30960422721185</v>
      </c>
      <c r="O3">
        <f t="shared" ref="O3:O21" si="3">(C3/$C$23)*100</f>
        <v>0.38288328436582358</v>
      </c>
      <c r="P3">
        <f t="shared" ref="P3:P21" si="4">(D3/$D$23)*100</f>
        <v>0.35321516941062531</v>
      </c>
      <c r="Q3">
        <f t="shared" ref="Q3:Q21" si="5">(E3/$E$23)*100</f>
        <v>5.4075959749336593E-2</v>
      </c>
      <c r="R3">
        <f t="shared" ref="R3:R21" si="6">(F3/$F$23)*100</f>
        <v>0.16036179611021326</v>
      </c>
      <c r="S3">
        <f t="shared" ref="S3:S21" si="7">AVERAGE(O3:R3)</f>
        <v>0.23763405240899968</v>
      </c>
      <c r="U3">
        <f>SUM($O$2:O3)</f>
        <v>0.77001329165152943</v>
      </c>
      <c r="V3">
        <f>SUM($P$2:P3)</f>
        <v>0.74552334306693591</v>
      </c>
      <c r="W3">
        <f>SUM($Q$2:Q3)</f>
        <v>0.15940530139341744</v>
      </c>
      <c r="X3">
        <f>SUM($R$2:R3)</f>
        <v>0.18862529281497456</v>
      </c>
      <c r="Y3">
        <f t="shared" ref="Y3:Y21" si="8">AVERAGE(U3:X3)</f>
        <v>0.46589180723171431</v>
      </c>
    </row>
    <row r="4" spans="1:25" x14ac:dyDescent="0.25">
      <c r="A4">
        <v>2.5047600000000001</v>
      </c>
      <c r="B4">
        <v>3</v>
      </c>
      <c r="C4">
        <v>1.2809008476989105</v>
      </c>
      <c r="D4">
        <f t="shared" si="0"/>
        <v>2.8208719196573488</v>
      </c>
      <c r="E4">
        <v>0.78720829642728796</v>
      </c>
      <c r="F4">
        <v>0.37444040185218269</v>
      </c>
      <c r="G4">
        <f t="shared" si="1"/>
        <v>1.3158553664089323</v>
      </c>
      <c r="I4">
        <v>7.0885839008053964</v>
      </c>
      <c r="J4">
        <v>8.0313352626435996</v>
      </c>
      <c r="K4">
        <v>1.9845944049126802</v>
      </c>
      <c r="L4">
        <v>1.397324806121452</v>
      </c>
      <c r="M4">
        <f t="shared" si="2"/>
        <v>4.6254595936207821</v>
      </c>
      <c r="O4">
        <f t="shared" si="3"/>
        <v>0.16982859928768018</v>
      </c>
      <c r="P4">
        <f t="shared" si="4"/>
        <v>0.40361590236258982</v>
      </c>
      <c r="Q4">
        <f t="shared" si="5"/>
        <v>0.10479925803558912</v>
      </c>
      <c r="R4">
        <f t="shared" si="6"/>
        <v>6.9048790016092543E-2</v>
      </c>
      <c r="S4">
        <f t="shared" si="7"/>
        <v>0.18682313742548792</v>
      </c>
      <c r="U4">
        <f>SUM($O$2:O4)</f>
        <v>0.93984189093920967</v>
      </c>
      <c r="V4">
        <f>SUM($P$2:P4)</f>
        <v>1.1491392454295257</v>
      </c>
      <c r="W4">
        <f>SUM($Q$2:Q4)</f>
        <v>0.26420455942900656</v>
      </c>
      <c r="X4">
        <f>SUM($R$2:R4)</f>
        <v>0.25767408283106708</v>
      </c>
      <c r="Y4">
        <f t="shared" si="8"/>
        <v>0.65271494465720226</v>
      </c>
    </row>
    <row r="5" spans="1:25" x14ac:dyDescent="0.25">
      <c r="A5">
        <v>3.33968</v>
      </c>
      <c r="B5">
        <v>4</v>
      </c>
      <c r="C5">
        <v>1.5572164930448933</v>
      </c>
      <c r="D5">
        <f t="shared" si="0"/>
        <v>5.5540335808947567</v>
      </c>
      <c r="E5">
        <v>1.9978281660462629</v>
      </c>
      <c r="F5">
        <v>2.3019830580353671</v>
      </c>
      <c r="G5">
        <f t="shared" si="1"/>
        <v>2.8527653245053197</v>
      </c>
      <c r="I5">
        <v>8.6458003938502905</v>
      </c>
      <c r="J5">
        <v>13.585368843538356</v>
      </c>
      <c r="K5">
        <v>3.9824225709589429</v>
      </c>
      <c r="L5">
        <v>3.6993078641568191</v>
      </c>
      <c r="M5">
        <f t="shared" si="2"/>
        <v>7.4782249181261022</v>
      </c>
      <c r="O5">
        <f t="shared" si="3"/>
        <v>0.20646398687031858</v>
      </c>
      <c r="P5">
        <f t="shared" si="4"/>
        <v>0.79468204844169665</v>
      </c>
      <c r="Q5">
        <f t="shared" si="5"/>
        <v>0.26596634008364906</v>
      </c>
      <c r="R5">
        <f t="shared" si="6"/>
        <v>0.42449784801169715</v>
      </c>
      <c r="S5">
        <f t="shared" si="7"/>
        <v>0.42290255585184039</v>
      </c>
      <c r="U5">
        <f>SUM($O$2:O5)</f>
        <v>1.1463058778095283</v>
      </c>
      <c r="V5">
        <f>SUM($P$2:P5)</f>
        <v>1.9438212938712223</v>
      </c>
      <c r="W5">
        <f>SUM($Q$2:Q5)</f>
        <v>0.53017089951265561</v>
      </c>
      <c r="X5">
        <f>SUM($R$2:R5)</f>
        <v>0.68217193084276428</v>
      </c>
      <c r="Y5">
        <f t="shared" si="8"/>
        <v>1.0756175005090425</v>
      </c>
    </row>
    <row r="6" spans="1:25" x14ac:dyDescent="0.25">
      <c r="A6">
        <v>4.1745999999999999</v>
      </c>
      <c r="B6">
        <v>5</v>
      </c>
      <c r="C6">
        <v>35.131403916554419</v>
      </c>
      <c r="D6">
        <f t="shared" si="0"/>
        <v>59.364327823275815</v>
      </c>
      <c r="E6">
        <v>47.67072322937117</v>
      </c>
      <c r="F6">
        <v>38.641729265110527</v>
      </c>
      <c r="G6">
        <f t="shared" si="1"/>
        <v>45.202046058577977</v>
      </c>
      <c r="I6">
        <v>43.777204310404713</v>
      </c>
      <c r="J6">
        <v>72.949696666814177</v>
      </c>
      <c r="K6">
        <v>51.653145800330115</v>
      </c>
      <c r="L6">
        <v>42.341037129267349</v>
      </c>
      <c r="M6">
        <f t="shared" si="2"/>
        <v>52.680270976704094</v>
      </c>
      <c r="O6">
        <f t="shared" si="3"/>
        <v>4.6579070728826668</v>
      </c>
      <c r="P6">
        <f t="shared" si="4"/>
        <v>8.4939647828642055</v>
      </c>
      <c r="Q6">
        <f t="shared" si="5"/>
        <v>6.3462954431902041</v>
      </c>
      <c r="R6">
        <f t="shared" si="6"/>
        <v>7.1257392009172733</v>
      </c>
      <c r="S6">
        <f t="shared" si="7"/>
        <v>6.6559766249635874</v>
      </c>
      <c r="U6">
        <f>SUM($O$2:O6)</f>
        <v>5.8042129506921949</v>
      </c>
      <c r="V6">
        <f>SUM($P$2:P6)</f>
        <v>10.437786076735428</v>
      </c>
      <c r="W6">
        <f>SUM($Q$2:Q6)</f>
        <v>6.8764663427028596</v>
      </c>
      <c r="X6">
        <f>SUM($R$2:R6)</f>
        <v>7.8079111317600374</v>
      </c>
      <c r="Y6">
        <f t="shared" si="8"/>
        <v>7.7315941254726299</v>
      </c>
    </row>
    <row r="7" spans="1:25" x14ac:dyDescent="0.25">
      <c r="A7">
        <v>5.0095200000000002</v>
      </c>
      <c r="B7">
        <v>6</v>
      </c>
      <c r="C7">
        <v>125.7142771477331</v>
      </c>
      <c r="D7">
        <f t="shared" si="0"/>
        <v>171.98751159961159</v>
      </c>
      <c r="E7">
        <v>137.91918642696547</v>
      </c>
      <c r="F7">
        <v>135.92816012564137</v>
      </c>
      <c r="G7">
        <f t="shared" si="1"/>
        <v>142.88728382498789</v>
      </c>
      <c r="I7">
        <v>169.4914814581378</v>
      </c>
      <c r="J7">
        <v>244.93720826642578</v>
      </c>
      <c r="K7">
        <v>189.57233222729559</v>
      </c>
      <c r="L7">
        <v>178.2691972549087</v>
      </c>
      <c r="M7">
        <f t="shared" si="2"/>
        <v>195.56755480169198</v>
      </c>
      <c r="O7">
        <f t="shared" si="3"/>
        <v>16.667862806724639</v>
      </c>
      <c r="P7">
        <f t="shared" si="4"/>
        <v>24.608311425144635</v>
      </c>
      <c r="Q7">
        <f t="shared" si="5"/>
        <v>18.36086900000441</v>
      </c>
      <c r="R7">
        <f t="shared" si="6"/>
        <v>25.065871469431826</v>
      </c>
      <c r="S7">
        <f t="shared" si="7"/>
        <v>21.175728675326379</v>
      </c>
      <c r="U7">
        <f>SUM($O$2:O7)</f>
        <v>22.472075757416832</v>
      </c>
      <c r="V7">
        <f>SUM($P$2:P7)</f>
        <v>35.046097501880062</v>
      </c>
      <c r="W7">
        <f>SUM($Q$2:Q7)</f>
        <v>25.237335342707269</v>
      </c>
      <c r="X7">
        <f>SUM($R$2:R7)</f>
        <v>32.873782601191863</v>
      </c>
      <c r="Y7">
        <f t="shared" si="8"/>
        <v>28.907322800799008</v>
      </c>
    </row>
    <row r="8" spans="1:25" x14ac:dyDescent="0.25">
      <c r="A8">
        <v>5.8444399999999996</v>
      </c>
      <c r="B8">
        <v>7</v>
      </c>
      <c r="C8">
        <v>173.49134858163777</v>
      </c>
      <c r="D8">
        <f t="shared" si="0"/>
        <v>177.45073704968249</v>
      </c>
      <c r="E8">
        <v>145.31758342024341</v>
      </c>
      <c r="F8">
        <v>140.951810788231</v>
      </c>
      <c r="G8">
        <f t="shared" si="1"/>
        <v>159.30286995994868</v>
      </c>
      <c r="I8">
        <v>342.98283003977554</v>
      </c>
      <c r="J8">
        <v>422.38794531610824</v>
      </c>
      <c r="K8">
        <v>334.889915647539</v>
      </c>
      <c r="L8">
        <v>319.2210080431397</v>
      </c>
      <c r="M8">
        <f t="shared" si="2"/>
        <v>354.87042476164061</v>
      </c>
      <c r="O8">
        <f t="shared" si="3"/>
        <v>23.002399265392619</v>
      </c>
      <c r="P8">
        <f t="shared" si="4"/>
        <v>25.39000046762639</v>
      </c>
      <c r="Q8">
        <f t="shared" si="5"/>
        <v>19.345800839604095</v>
      </c>
      <c r="R8">
        <f t="shared" si="6"/>
        <v>25.992259214983633</v>
      </c>
      <c r="S8">
        <f t="shared" si="7"/>
        <v>23.432614946901683</v>
      </c>
      <c r="U8">
        <f>SUM($O$2:O8)</f>
        <v>45.47447502280945</v>
      </c>
      <c r="V8">
        <f>SUM($P$2:P8)</f>
        <v>60.436097969506449</v>
      </c>
      <c r="W8">
        <f>SUM($Q$2:Q8)</f>
        <v>44.583136182311364</v>
      </c>
      <c r="X8">
        <f>SUM($R$2:R8)</f>
        <v>58.866041816175496</v>
      </c>
      <c r="Y8">
        <f t="shared" si="8"/>
        <v>52.339937747700688</v>
      </c>
    </row>
    <row r="9" spans="1:25" x14ac:dyDescent="0.25">
      <c r="A9">
        <v>6.67936</v>
      </c>
      <c r="B9">
        <v>8</v>
      </c>
      <c r="C9">
        <v>139.05124763812134</v>
      </c>
      <c r="D9">
        <f t="shared" si="0"/>
        <v>115.30176552129633</v>
      </c>
      <c r="E9">
        <v>119.6395749083691</v>
      </c>
      <c r="F9">
        <v>97.107763272674447</v>
      </c>
      <c r="G9">
        <f t="shared" si="1"/>
        <v>117.7750878351153</v>
      </c>
      <c r="I9">
        <v>482.0340776778969</v>
      </c>
      <c r="J9">
        <v>537.68971083740462</v>
      </c>
      <c r="K9">
        <v>454.52949055590807</v>
      </c>
      <c r="L9">
        <v>416.32877131581415</v>
      </c>
      <c r="M9">
        <f t="shared" si="2"/>
        <v>472.64551259675591</v>
      </c>
      <c r="O9">
        <f t="shared" si="3"/>
        <v>18.436148791695878</v>
      </c>
      <c r="P9">
        <f t="shared" si="4"/>
        <v>16.497603386590729</v>
      </c>
      <c r="Q9">
        <f t="shared" si="5"/>
        <v>15.92734570887297</v>
      </c>
      <c r="R9">
        <f t="shared" si="6"/>
        <v>17.907185020579895</v>
      </c>
      <c r="S9">
        <f t="shared" si="7"/>
        <v>17.192070726934869</v>
      </c>
      <c r="U9">
        <f>SUM($O$2:O9)</f>
        <v>63.910623814505328</v>
      </c>
      <c r="V9">
        <f>SUM($P$2:P9)</f>
        <v>76.933701356097174</v>
      </c>
      <c r="W9">
        <f>SUM($Q$2:Q9)</f>
        <v>60.510481891184334</v>
      </c>
      <c r="X9">
        <f>SUM($R$2:R9)</f>
        <v>76.773226836755384</v>
      </c>
      <c r="Y9">
        <f t="shared" si="8"/>
        <v>69.532008474635546</v>
      </c>
    </row>
    <row r="10" spans="1:25" x14ac:dyDescent="0.25">
      <c r="A10">
        <v>7.5142799999999994</v>
      </c>
      <c r="B10">
        <v>9</v>
      </c>
      <c r="C10">
        <v>95.062114083711407</v>
      </c>
      <c r="D10">
        <f t="shared" si="0"/>
        <v>68.689165340262775</v>
      </c>
      <c r="E10">
        <v>87.68834196786068</v>
      </c>
      <c r="F10">
        <v>58.442944903699114</v>
      </c>
      <c r="G10">
        <f t="shared" si="1"/>
        <v>77.470641573883498</v>
      </c>
      <c r="I10">
        <v>577.09619176160834</v>
      </c>
      <c r="J10">
        <v>606.37887617766739</v>
      </c>
      <c r="K10">
        <v>542.21783252376872</v>
      </c>
      <c r="L10">
        <v>474.77171621951328</v>
      </c>
      <c r="M10">
        <f t="shared" si="2"/>
        <v>550.11615417063945</v>
      </c>
      <c r="O10">
        <f t="shared" si="3"/>
        <v>12.60383714255863</v>
      </c>
      <c r="P10">
        <f t="shared" si="4"/>
        <v>9.8281808749086785</v>
      </c>
      <c r="Q10">
        <f t="shared" si="5"/>
        <v>11.67375041435635</v>
      </c>
      <c r="R10">
        <f t="shared" si="6"/>
        <v>10.777188066822557</v>
      </c>
      <c r="S10">
        <f t="shared" si="7"/>
        <v>11.220739124661552</v>
      </c>
      <c r="U10">
        <f>SUM($O$2:O10)</f>
        <v>76.51446095706396</v>
      </c>
      <c r="V10">
        <f>SUM($P$2:P10)</f>
        <v>86.761882231005856</v>
      </c>
      <c r="W10">
        <f>SUM($Q$2:Q10)</f>
        <v>72.184232305540689</v>
      </c>
      <c r="X10">
        <f>SUM($R$2:R10)</f>
        <v>87.550414903577945</v>
      </c>
      <c r="Y10">
        <f t="shared" si="8"/>
        <v>80.752747599297109</v>
      </c>
    </row>
    <row r="11" spans="1:25" x14ac:dyDescent="0.25">
      <c r="A11">
        <v>8.3491999999999997</v>
      </c>
      <c r="B11">
        <v>10</v>
      </c>
      <c r="C11">
        <v>56.947900590741021</v>
      </c>
      <c r="D11">
        <f t="shared" si="0"/>
        <v>39.489476917187865</v>
      </c>
      <c r="E11">
        <v>62.761595431142915</v>
      </c>
      <c r="F11">
        <v>30.866576438354137</v>
      </c>
      <c r="G11">
        <f t="shared" si="1"/>
        <v>47.516387344356488</v>
      </c>
      <c r="I11">
        <v>634.04409235234937</v>
      </c>
      <c r="J11">
        <v>645.86835309485525</v>
      </c>
      <c r="K11">
        <v>604.97942795491167</v>
      </c>
      <c r="L11">
        <v>505.6382926578674</v>
      </c>
      <c r="M11">
        <f t="shared" si="2"/>
        <v>597.63254151499586</v>
      </c>
      <c r="O11">
        <f t="shared" si="3"/>
        <v>7.5504534227406221</v>
      </c>
      <c r="P11">
        <f t="shared" si="4"/>
        <v>5.65023202531418</v>
      </c>
      <c r="Q11">
        <f t="shared" si="5"/>
        <v>8.3553090893029349</v>
      </c>
      <c r="R11">
        <f t="shared" si="6"/>
        <v>5.6919599072777265</v>
      </c>
      <c r="S11">
        <f t="shared" si="7"/>
        <v>6.8119886111588661</v>
      </c>
      <c r="U11">
        <f>SUM($O$2:O11)</f>
        <v>84.064914379804577</v>
      </c>
      <c r="V11">
        <f>SUM($P$2:P11)</f>
        <v>92.412114256320038</v>
      </c>
      <c r="W11">
        <f>SUM($Q$2:Q11)</f>
        <v>80.539541394843624</v>
      </c>
      <c r="X11">
        <f>SUM($R$2:R11)</f>
        <v>93.242374810855665</v>
      </c>
      <c r="Y11">
        <f t="shared" si="8"/>
        <v>87.564736210455976</v>
      </c>
    </row>
    <row r="12" spans="1:25" x14ac:dyDescent="0.25">
      <c r="A12">
        <v>9.1841200000000001</v>
      </c>
      <c r="B12">
        <v>11</v>
      </c>
      <c r="C12">
        <v>37.137225070052949</v>
      </c>
      <c r="D12">
        <f t="shared" si="0"/>
        <v>22.691758899215152</v>
      </c>
      <c r="E12">
        <v>41.474304162939376</v>
      </c>
      <c r="F12">
        <v>16.515588884939941</v>
      </c>
      <c r="G12">
        <f t="shared" si="1"/>
        <v>29.454719254286857</v>
      </c>
      <c r="I12">
        <v>671.18131742240234</v>
      </c>
      <c r="J12">
        <v>668.56011199407044</v>
      </c>
      <c r="K12">
        <v>646.45373211785102</v>
      </c>
      <c r="L12">
        <v>522.15388154280731</v>
      </c>
      <c r="M12">
        <f t="shared" si="2"/>
        <v>627.08726076928269</v>
      </c>
      <c r="O12">
        <f t="shared" si="3"/>
        <v>4.9238494348790782</v>
      </c>
      <c r="P12">
        <f t="shared" si="4"/>
        <v>3.2467814935084203</v>
      </c>
      <c r="Q12">
        <f t="shared" si="5"/>
        <v>5.5213802033650978</v>
      </c>
      <c r="R12">
        <f t="shared" si="6"/>
        <v>3.0455619192464085</v>
      </c>
      <c r="S12">
        <f t="shared" si="7"/>
        <v>4.1843932627497518</v>
      </c>
      <c r="U12">
        <f>SUM($O$2:O12)</f>
        <v>88.988763814683651</v>
      </c>
      <c r="V12">
        <f>SUM($P$2:P12)</f>
        <v>95.65889574982846</v>
      </c>
      <c r="W12">
        <f>SUM($Q$2:Q12)</f>
        <v>86.060921598208722</v>
      </c>
      <c r="X12">
        <f>SUM($R$2:R12)</f>
        <v>96.287936730102075</v>
      </c>
      <c r="Y12">
        <f t="shared" si="8"/>
        <v>91.749129473205727</v>
      </c>
    </row>
    <row r="13" spans="1:25" x14ac:dyDescent="0.25">
      <c r="A13">
        <v>10.01904</v>
      </c>
      <c r="B13">
        <v>12</v>
      </c>
      <c r="C13">
        <v>28.488311965147183</v>
      </c>
      <c r="D13">
        <f t="shared" si="0"/>
        <v>13.131762920371711</v>
      </c>
      <c r="E13">
        <v>28.078001104781119</v>
      </c>
      <c r="F13">
        <v>9.3158688347438812</v>
      </c>
      <c r="G13">
        <f t="shared" si="1"/>
        <v>19.753486206260973</v>
      </c>
      <c r="I13">
        <v>699.66962938754955</v>
      </c>
      <c r="J13">
        <v>681.69187491444211</v>
      </c>
      <c r="K13">
        <v>674.53173322263217</v>
      </c>
      <c r="L13">
        <v>531.46975037755124</v>
      </c>
      <c r="M13">
        <f t="shared" si="2"/>
        <v>646.84074697554388</v>
      </c>
      <c r="O13">
        <f t="shared" si="3"/>
        <v>3.7771308573984639</v>
      </c>
      <c r="P13">
        <f t="shared" si="4"/>
        <v>1.8789184662312635</v>
      </c>
      <c r="Q13">
        <f t="shared" si="5"/>
        <v>3.7379607103458765</v>
      </c>
      <c r="R13">
        <f t="shared" si="6"/>
        <v>1.7178954722990221</v>
      </c>
      <c r="S13">
        <f t="shared" si="7"/>
        <v>2.7779763765686565</v>
      </c>
      <c r="U13">
        <f>SUM($O$2:O13)</f>
        <v>92.765894672082112</v>
      </c>
      <c r="V13">
        <f>SUM($P$2:P13)</f>
        <v>97.537814216059729</v>
      </c>
      <c r="W13">
        <f>SUM($Q$2:Q13)</f>
        <v>89.798882308554596</v>
      </c>
      <c r="X13">
        <f>SUM($R$2:R13)</f>
        <v>98.005832202401095</v>
      </c>
      <c r="Y13">
        <f t="shared" si="8"/>
        <v>94.527105849774387</v>
      </c>
    </row>
    <row r="14" spans="1:25" x14ac:dyDescent="0.25">
      <c r="A14">
        <v>10.853959999999997</v>
      </c>
      <c r="B14">
        <v>13</v>
      </c>
      <c r="C14">
        <v>20.094632485963768</v>
      </c>
      <c r="D14">
        <f t="shared" si="0"/>
        <v>7.1252212227138481</v>
      </c>
      <c r="E14">
        <v>17.91509112601911</v>
      </c>
      <c r="F14">
        <v>5.3023417130400885</v>
      </c>
      <c r="G14">
        <f t="shared" si="1"/>
        <v>12.609321636934203</v>
      </c>
      <c r="I14">
        <v>719.76426187351331</v>
      </c>
      <c r="J14">
        <v>688.817096137156</v>
      </c>
      <c r="K14">
        <v>692.44682434865126</v>
      </c>
      <c r="L14">
        <v>536.77209209059129</v>
      </c>
      <c r="M14">
        <f t="shared" si="2"/>
        <v>659.45006861247793</v>
      </c>
      <c r="O14">
        <f t="shared" si="3"/>
        <v>2.6642525019970318</v>
      </c>
      <c r="P14">
        <f t="shared" si="4"/>
        <v>1.0194906664489947</v>
      </c>
      <c r="Q14">
        <f t="shared" si="5"/>
        <v>2.3849955166474639</v>
      </c>
      <c r="R14">
        <f t="shared" si="6"/>
        <v>0.97777984887914493</v>
      </c>
      <c r="S14">
        <f t="shared" si="7"/>
        <v>1.7616296334931589</v>
      </c>
      <c r="U14">
        <f>SUM($O$2:O14)</f>
        <v>95.430147174079138</v>
      </c>
      <c r="V14">
        <f>SUM($P$2:P14)</f>
        <v>98.557304882508717</v>
      </c>
      <c r="W14">
        <f>SUM($Q$2:Q14)</f>
        <v>92.18387782520206</v>
      </c>
      <c r="X14">
        <f>SUM($R$2:R14)</f>
        <v>98.983612051280247</v>
      </c>
      <c r="Y14">
        <f t="shared" si="8"/>
        <v>96.288735483267544</v>
      </c>
    </row>
    <row r="15" spans="1:25" x14ac:dyDescent="0.25">
      <c r="A15">
        <v>11.688879999999999</v>
      </c>
      <c r="B15">
        <v>14</v>
      </c>
      <c r="C15">
        <v>11.947620623410868</v>
      </c>
      <c r="D15">
        <f t="shared" si="0"/>
        <v>4.7952491791328367</v>
      </c>
      <c r="E15">
        <v>11.912657436608837</v>
      </c>
      <c r="F15">
        <v>3.2499101675612687</v>
      </c>
      <c r="G15">
        <f t="shared" si="1"/>
        <v>7.9763593516784521</v>
      </c>
      <c r="I15">
        <v>731.7118824969242</v>
      </c>
      <c r="J15">
        <v>693.61234531628884</v>
      </c>
      <c r="K15">
        <v>704.35948178526007</v>
      </c>
      <c r="L15">
        <v>540.02200225815261</v>
      </c>
      <c r="M15">
        <f t="shared" si="2"/>
        <v>667.42642796415635</v>
      </c>
      <c r="O15">
        <f t="shared" si="3"/>
        <v>1.5840786419491988</v>
      </c>
      <c r="P15">
        <f t="shared" si="4"/>
        <v>0.68611368385852334</v>
      </c>
      <c r="Q15">
        <f t="shared" si="5"/>
        <v>1.5859051108261073</v>
      </c>
      <c r="R15">
        <f t="shared" si="6"/>
        <v>0.59930061932710232</v>
      </c>
      <c r="S15">
        <f t="shared" si="7"/>
        <v>1.1138495139902329</v>
      </c>
      <c r="U15">
        <f>SUM($O$2:O15)</f>
        <v>97.014225816028343</v>
      </c>
      <c r="V15">
        <f>SUM($P$2:P15)</f>
        <v>99.243418566367239</v>
      </c>
      <c r="W15">
        <f>SUM($Q$2:Q15)</f>
        <v>93.769782936028164</v>
      </c>
      <c r="X15">
        <f>SUM($R$2:R15)</f>
        <v>99.582912670607342</v>
      </c>
      <c r="Y15">
        <f t="shared" si="8"/>
        <v>97.402584997257776</v>
      </c>
    </row>
    <row r="16" spans="1:25" x14ac:dyDescent="0.25">
      <c r="A16">
        <v>12.5238</v>
      </c>
      <c r="B16">
        <v>15</v>
      </c>
      <c r="C16">
        <v>8.1812090776346782</v>
      </c>
      <c r="D16">
        <f t="shared" si="0"/>
        <v>2.8418032729587188</v>
      </c>
      <c r="E16">
        <v>32.138763762116781</v>
      </c>
      <c r="F16">
        <v>2.4523043457805564</v>
      </c>
      <c r="G16">
        <f t="shared" si="1"/>
        <v>11.403520114622683</v>
      </c>
      <c r="I16">
        <v>739.89309157455887</v>
      </c>
      <c r="J16">
        <v>696.45414858924755</v>
      </c>
      <c r="K16">
        <v>736.49824554737688</v>
      </c>
      <c r="L16">
        <v>542.4743066039332</v>
      </c>
      <c r="M16">
        <f t="shared" si="2"/>
        <v>678.82994807877913</v>
      </c>
      <c r="O16">
        <f t="shared" si="3"/>
        <v>1.0847079074312123</v>
      </c>
      <c r="P16">
        <f t="shared" si="4"/>
        <v>0.40661080156078838</v>
      </c>
      <c r="Q16">
        <f t="shared" si="5"/>
        <v>4.2785608481732007</v>
      </c>
      <c r="R16">
        <f t="shared" si="6"/>
        <v>0.45221788832017784</v>
      </c>
      <c r="S16">
        <f t="shared" si="7"/>
        <v>1.5555243613713448</v>
      </c>
      <c r="U16">
        <f>SUM($O$2:O16)</f>
        <v>98.098933723459552</v>
      </c>
      <c r="V16">
        <f>SUM($P$2:P16)</f>
        <v>99.650029367928028</v>
      </c>
      <c r="W16">
        <f>SUM($Q$2:Q16)</f>
        <v>98.048343784201364</v>
      </c>
      <c r="X16">
        <f>SUM($R$2:R16)</f>
        <v>100.03513055892752</v>
      </c>
      <c r="Y16">
        <f t="shared" si="8"/>
        <v>98.958109358629102</v>
      </c>
    </row>
    <row r="17" spans="1:25" x14ac:dyDescent="0.25">
      <c r="A17">
        <v>13.35872</v>
      </c>
      <c r="B17">
        <v>16</v>
      </c>
      <c r="C17">
        <v>6.1890681869537669</v>
      </c>
      <c r="D17">
        <f t="shared" si="0"/>
        <v>1.6344974601209583</v>
      </c>
      <c r="E17">
        <v>5.649459310540256</v>
      </c>
      <c r="F17">
        <v>0.2261140606435485</v>
      </c>
      <c r="G17">
        <f t="shared" si="1"/>
        <v>3.4247847545646324</v>
      </c>
      <c r="I17">
        <v>746.08215976151268</v>
      </c>
      <c r="J17">
        <v>698.08864604936855</v>
      </c>
      <c r="K17">
        <v>742.14770485791712</v>
      </c>
      <c r="L17">
        <v>542.70042066457677</v>
      </c>
      <c r="M17">
        <f t="shared" si="2"/>
        <v>682.25473283334372</v>
      </c>
      <c r="O17">
        <f t="shared" si="3"/>
        <v>0.8205793469295668</v>
      </c>
      <c r="P17">
        <f t="shared" si="4"/>
        <v>0.23386711132783958</v>
      </c>
      <c r="Q17">
        <f t="shared" si="5"/>
        <v>0.75209972599870378</v>
      </c>
      <c r="R17">
        <f t="shared" si="6"/>
        <v>4.1696628397557056E-2</v>
      </c>
      <c r="S17">
        <f t="shared" si="7"/>
        <v>0.46206070316341685</v>
      </c>
      <c r="U17">
        <f>SUM($O$2:O17)</f>
        <v>98.919513070389115</v>
      </c>
      <c r="V17">
        <f>SUM($P$2:P17)</f>
        <v>99.883896479255867</v>
      </c>
      <c r="W17">
        <f>SUM($Q$2:Q17)</f>
        <v>98.800443510200068</v>
      </c>
      <c r="X17">
        <f>SUM($R$2:R17)</f>
        <v>100.07682718732508</v>
      </c>
      <c r="Y17">
        <f t="shared" si="8"/>
        <v>99.420170061792533</v>
      </c>
    </row>
    <row r="18" spans="1:25" x14ac:dyDescent="0.25">
      <c r="A18">
        <v>14.193639999999998</v>
      </c>
      <c r="B18">
        <v>17</v>
      </c>
      <c r="C18">
        <v>3.9699078805555668</v>
      </c>
      <c r="D18">
        <f t="shared" si="0"/>
        <v>1.17893702171494</v>
      </c>
      <c r="E18">
        <v>3.5374806232580358</v>
      </c>
      <c r="F18">
        <v>-0.37015365757684232</v>
      </c>
      <c r="G18">
        <f t="shared" si="1"/>
        <v>2.0790429669879247</v>
      </c>
      <c r="I18">
        <v>750.05206764206821</v>
      </c>
      <c r="J18">
        <v>699.26758307108344</v>
      </c>
      <c r="K18">
        <v>745.68518548117515</v>
      </c>
      <c r="L18">
        <v>542.33026700699997</v>
      </c>
      <c r="M18">
        <f t="shared" si="2"/>
        <v>684.33377580033175</v>
      </c>
      <c r="O18">
        <f t="shared" si="3"/>
        <v>0.52635135332063887</v>
      </c>
      <c r="P18">
        <f t="shared" si="4"/>
        <v>0.16868462780328558</v>
      </c>
      <c r="Q18">
        <f t="shared" si="5"/>
        <v>0.47093678549278123</v>
      </c>
      <c r="R18">
        <f t="shared" si="6"/>
        <v>-6.8258291704861931E-2</v>
      </c>
      <c r="S18">
        <f t="shared" si="7"/>
        <v>0.27442861872796093</v>
      </c>
      <c r="U18">
        <f>SUM($O$2:O18)</f>
        <v>99.44586442370975</v>
      </c>
      <c r="V18">
        <f>SUM($P$2:P18)</f>
        <v>100.05258110705915</v>
      </c>
      <c r="W18">
        <f>SUM($Q$2:Q18)</f>
        <v>99.27138029569285</v>
      </c>
      <c r="X18">
        <f>SUM($R$2:R18)</f>
        <v>100.00856889562021</v>
      </c>
      <c r="Y18">
        <f t="shared" si="8"/>
        <v>99.694598680520485</v>
      </c>
    </row>
    <row r="19" spans="1:25" x14ac:dyDescent="0.25">
      <c r="A19">
        <v>15.028559999999999</v>
      </c>
      <c r="B19">
        <v>18</v>
      </c>
      <c r="C19">
        <v>2.1888529055518497</v>
      </c>
      <c r="D19">
        <f t="shared" si="0"/>
        <v>0.77765261375460359</v>
      </c>
      <c r="E19">
        <v>2.7838625531033867</v>
      </c>
      <c r="F19">
        <v>-0.37528689113014418</v>
      </c>
      <c r="G19">
        <f t="shared" si="1"/>
        <v>1.343770295319924</v>
      </c>
      <c r="I19">
        <v>752.24092054762002</v>
      </c>
      <c r="J19">
        <v>700.04523568483808</v>
      </c>
      <c r="K19">
        <v>748.46904803427856</v>
      </c>
      <c r="L19">
        <v>541.95498011586983</v>
      </c>
      <c r="M19">
        <f t="shared" si="2"/>
        <v>685.67754609565168</v>
      </c>
      <c r="O19">
        <f t="shared" si="3"/>
        <v>0.29020967834039457</v>
      </c>
      <c r="P19">
        <f t="shared" si="4"/>
        <v>0.11126806546513356</v>
      </c>
      <c r="Q19">
        <f t="shared" si="5"/>
        <v>0.37060931822285931</v>
      </c>
      <c r="R19">
        <f t="shared" si="6"/>
        <v>-6.9204887114898431E-2</v>
      </c>
      <c r="S19">
        <f t="shared" si="7"/>
        <v>0.17572054372837226</v>
      </c>
      <c r="U19">
        <f>SUM($O$2:O19)</f>
        <v>99.736074102050139</v>
      </c>
      <c r="V19">
        <f>SUM($P$2:P19)</f>
        <v>100.16384917252429</v>
      </c>
      <c r="W19">
        <f>SUM($Q$2:Q19)</f>
        <v>99.641989613915712</v>
      </c>
      <c r="X19">
        <f>SUM($R$2:R19)</f>
        <v>99.939364008505322</v>
      </c>
      <c r="Y19">
        <f t="shared" si="8"/>
        <v>99.870319224248874</v>
      </c>
    </row>
    <row r="20" spans="1:25" x14ac:dyDescent="0.25">
      <c r="A20">
        <v>15.863479999999999</v>
      </c>
      <c r="B20">
        <v>19</v>
      </c>
      <c r="C20">
        <v>2.5863507764867015</v>
      </c>
      <c r="D20">
        <f t="shared" si="0"/>
        <v>0.87739615390127146</v>
      </c>
      <c r="E20">
        <v>2.0266385691567437</v>
      </c>
      <c r="F20">
        <v>-5.0578781581880797E-2</v>
      </c>
      <c r="G20">
        <f t="shared" si="1"/>
        <v>1.3599516794907089</v>
      </c>
      <c r="I20">
        <v>754.82727132410673</v>
      </c>
      <c r="J20">
        <v>700.92263183873933</v>
      </c>
      <c r="K20">
        <v>750.49568660343527</v>
      </c>
      <c r="L20">
        <v>541.90440133428797</v>
      </c>
      <c r="M20">
        <f t="shared" si="2"/>
        <v>687.03749777514236</v>
      </c>
      <c r="O20">
        <f t="shared" si="3"/>
        <v>0.34291204539868314</v>
      </c>
      <c r="P20">
        <f t="shared" si="4"/>
        <v>0.12553956736516547</v>
      </c>
      <c r="Q20">
        <f t="shared" si="5"/>
        <v>0.26980180381464325</v>
      </c>
      <c r="R20">
        <f t="shared" si="6"/>
        <v>-9.3269947672361148E-3</v>
      </c>
      <c r="S20">
        <f t="shared" si="7"/>
        <v>0.18223160545281394</v>
      </c>
      <c r="U20">
        <f>SUM($O$2:O20)</f>
        <v>100.07898614744882</v>
      </c>
      <c r="V20">
        <f>SUM($P$2:P20)</f>
        <v>100.28938873988946</v>
      </c>
      <c r="W20">
        <f>SUM($Q$2:Q20)</f>
        <v>99.911791417730356</v>
      </c>
      <c r="X20">
        <f>SUM($R$2:R20)</f>
        <v>99.930037013738087</v>
      </c>
      <c r="Y20">
        <f t="shared" si="8"/>
        <v>100.05255082970169</v>
      </c>
    </row>
    <row r="21" spans="1:25" x14ac:dyDescent="0.25">
      <c r="A21">
        <v>16.698399999999999</v>
      </c>
      <c r="B21">
        <v>20</v>
      </c>
      <c r="C21">
        <v>2.3241181575643362</v>
      </c>
      <c r="D21">
        <f t="shared" si="0"/>
        <v>0.71930401899556506</v>
      </c>
      <c r="E21">
        <v>1.4537761262247939</v>
      </c>
      <c r="F21">
        <v>0.5326663037250744</v>
      </c>
      <c r="G21">
        <f t="shared" si="1"/>
        <v>1.2574661516274424</v>
      </c>
      <c r="I21">
        <v>757.15138948167112</v>
      </c>
      <c r="J21">
        <v>701.64193585773489</v>
      </c>
      <c r="K21">
        <v>751.94946272966001</v>
      </c>
      <c r="L21">
        <v>542.43706763801299</v>
      </c>
      <c r="M21">
        <f t="shared" si="2"/>
        <v>688.29496392676981</v>
      </c>
      <c r="O21">
        <f t="shared" si="3"/>
        <v>0.30814385983683418</v>
      </c>
      <c r="P21">
        <f t="shared" si="4"/>
        <v>0.10291943376684679</v>
      </c>
      <c r="Q21">
        <f t="shared" si="5"/>
        <v>0.19353792391374255</v>
      </c>
      <c r="R21">
        <f t="shared" si="6"/>
        <v>9.8226482966654885E-2</v>
      </c>
      <c r="S21">
        <f t="shared" si="7"/>
        <v>0.17570692512101962</v>
      </c>
      <c r="U21">
        <f>SUM($O$2:O21)</f>
        <v>100.38713000728565</v>
      </c>
      <c r="V21">
        <f>SUM($P$2:P21)</f>
        <v>100.3923081736563</v>
      </c>
      <c r="W21">
        <f>SUM($Q$2:Q21)</f>
        <v>100.10532934164409</v>
      </c>
      <c r="X21">
        <f>SUM($R$2:R21)</f>
        <v>100.02826349670474</v>
      </c>
      <c r="Y21">
        <f t="shared" si="8"/>
        <v>100.22825775482269</v>
      </c>
    </row>
    <row r="23" spans="1:25" s="2" customFormat="1" x14ac:dyDescent="0.25">
      <c r="B23" s="2" t="s">
        <v>40</v>
      </c>
      <c r="C23" s="2">
        <f>SUM(C3:C21)</f>
        <v>754.23153289342974</v>
      </c>
      <c r="D23" s="2">
        <f>SUM(D3:D21)</f>
        <v>698.90009366459708</v>
      </c>
      <c r="E23" s="2">
        <f>SUM(E3:E21)</f>
        <v>751.15827266635551</v>
      </c>
      <c r="F23" s="2">
        <f>SUM(F3:F21)</f>
        <v>542.28379927427466</v>
      </c>
      <c r="O23" s="2">
        <f>SUM(O3:O21)</f>
        <v>99.999999999999943</v>
      </c>
      <c r="P23" s="2">
        <f>SUM(P3:P21)</f>
        <v>100</v>
      </c>
      <c r="Q23" s="2">
        <f>SUM(Q3:Q21)</f>
        <v>100.00000000000001</v>
      </c>
      <c r="R23" s="2">
        <f>SUM(R3:R21)</f>
        <v>99.999999999999986</v>
      </c>
    </row>
    <row r="25" spans="1:25" x14ac:dyDescent="0.25">
      <c r="B25" t="s">
        <v>146</v>
      </c>
      <c r="C25" s="3">
        <v>0.94408999999999998</v>
      </c>
      <c r="D25" s="3">
        <v>0.97770000000000001</v>
      </c>
      <c r="E25" s="3">
        <v>1.0014099999999999</v>
      </c>
      <c r="F25" s="3">
        <v>0.85902999999999996</v>
      </c>
      <c r="H25" t="s">
        <v>147</v>
      </c>
      <c r="I25" s="3">
        <f>AVERAGE(C25:F25)</f>
        <v>0.94555750000000005</v>
      </c>
      <c r="J25">
        <f>I25*100</f>
        <v>94.555750000000003</v>
      </c>
    </row>
    <row r="26" spans="1:25" x14ac:dyDescent="0.25">
      <c r="C26" s="3"/>
      <c r="D26" s="3"/>
      <c r="E26" s="3"/>
      <c r="F26" s="3"/>
    </row>
    <row r="27" spans="1:25" x14ac:dyDescent="0.25">
      <c r="B27" t="s">
        <v>155</v>
      </c>
      <c r="C27" s="3">
        <v>1.3899999999999999E-2</v>
      </c>
      <c r="D27" s="3">
        <v>9.2999999999999992E-3</v>
      </c>
      <c r="E27" s="3">
        <v>9.9000000000000008E-3</v>
      </c>
      <c r="F27" s="3">
        <v>1.32E-2</v>
      </c>
      <c r="I27">
        <f>SQRT((C27^2)+(D27^2)+(E27^2)+(F27^2))</f>
        <v>2.3493616154181118E-2</v>
      </c>
      <c r="J27">
        <f>I27*100</f>
        <v>2.3493616154181116</v>
      </c>
    </row>
    <row r="29" spans="1:25" x14ac:dyDescent="0.25">
      <c r="B29" t="s">
        <v>156</v>
      </c>
      <c r="C29">
        <f>C25*100</f>
        <v>94.408999999999992</v>
      </c>
      <c r="D29">
        <f t="shared" ref="D29:F29" si="9">D25*100</f>
        <v>97.77</v>
      </c>
      <c r="E29">
        <f t="shared" si="9"/>
        <v>100.14099999999999</v>
      </c>
      <c r="F29">
        <f t="shared" si="9"/>
        <v>85.902999999999992</v>
      </c>
    </row>
    <row r="30" spans="1:25" x14ac:dyDescent="0.25">
      <c r="B30" t="s">
        <v>157</v>
      </c>
      <c r="C30">
        <f>C27*100</f>
        <v>1.39</v>
      </c>
      <c r="D30">
        <f t="shared" ref="D30:F30" si="10">D27*100</f>
        <v>0.92999999999999994</v>
      </c>
      <c r="E30">
        <f t="shared" si="10"/>
        <v>0.9900000000000001</v>
      </c>
      <c r="F30">
        <f t="shared" si="10"/>
        <v>1.32</v>
      </c>
    </row>
    <row r="31" spans="1:25" x14ac:dyDescent="0.25">
      <c r="B31" s="1" t="s">
        <v>129</v>
      </c>
      <c r="C31" s="1" t="s">
        <v>130</v>
      </c>
    </row>
    <row r="32" spans="1:25" x14ac:dyDescent="0.25">
      <c r="B32" s="1">
        <v>1</v>
      </c>
      <c r="C32" s="1">
        <v>5.4836843862756508</v>
      </c>
    </row>
    <row r="33" spans="2:3" x14ac:dyDescent="0.25">
      <c r="B33" s="1">
        <v>2</v>
      </c>
      <c r="C33" s="1">
        <v>4.9372422996968508</v>
      </c>
    </row>
    <row r="34" spans="2:3" x14ac:dyDescent="0.25">
      <c r="B34" s="1">
        <v>3</v>
      </c>
      <c r="C34" s="1">
        <v>5.6417438393146977</v>
      </c>
    </row>
    <row r="35" spans="2:3" x14ac:dyDescent="0.25">
      <c r="B35" s="1">
        <v>4</v>
      </c>
      <c r="C35" s="1">
        <v>11.108067161789513</v>
      </c>
    </row>
    <row r="36" spans="2:3" x14ac:dyDescent="0.25">
      <c r="B36" s="1">
        <v>5</v>
      </c>
      <c r="C36" s="1">
        <v>118.72865564655163</v>
      </c>
    </row>
    <row r="37" spans="2:3" x14ac:dyDescent="0.25">
      <c r="B37" s="1">
        <v>6</v>
      </c>
      <c r="C37" s="1">
        <v>343.97502319922319</v>
      </c>
    </row>
    <row r="38" spans="2:3" x14ac:dyDescent="0.25">
      <c r="B38" s="1">
        <v>7</v>
      </c>
      <c r="C38" s="1">
        <v>354.90147409936498</v>
      </c>
    </row>
    <row r="39" spans="2:3" x14ac:dyDescent="0.25">
      <c r="B39" s="1">
        <v>8</v>
      </c>
      <c r="C39" s="1">
        <v>230.60353104259266</v>
      </c>
    </row>
    <row r="40" spans="2:3" x14ac:dyDescent="0.25">
      <c r="B40" s="1">
        <v>9</v>
      </c>
      <c r="C40" s="1">
        <v>137.37833068052555</v>
      </c>
    </row>
    <row r="41" spans="2:3" x14ac:dyDescent="0.25">
      <c r="B41" s="1">
        <v>10</v>
      </c>
      <c r="C41" s="1">
        <v>78.97895383437573</v>
      </c>
    </row>
    <row r="42" spans="2:3" x14ac:dyDescent="0.25">
      <c r="B42" s="1">
        <v>11</v>
      </c>
      <c r="C42" s="1">
        <v>45.383517798430304</v>
      </c>
    </row>
    <row r="43" spans="2:3" x14ac:dyDescent="0.25">
      <c r="B43" s="1">
        <v>12</v>
      </c>
      <c r="C43" s="1">
        <v>26.263525840743423</v>
      </c>
    </row>
    <row r="44" spans="2:3" x14ac:dyDescent="0.25">
      <c r="B44" s="1">
        <v>13</v>
      </c>
      <c r="C44" s="1">
        <v>14.250442445427696</v>
      </c>
    </row>
    <row r="45" spans="2:3" x14ac:dyDescent="0.25">
      <c r="B45" s="1">
        <v>14</v>
      </c>
      <c r="C45" s="1">
        <v>9.5904983582656733</v>
      </c>
    </row>
    <row r="46" spans="2:3" x14ac:dyDescent="0.25">
      <c r="B46" s="1">
        <v>15</v>
      </c>
      <c r="C46" s="1">
        <v>5.6836065459174376</v>
      </c>
    </row>
    <row r="47" spans="2:3" x14ac:dyDescent="0.25">
      <c r="B47" s="1">
        <v>16</v>
      </c>
      <c r="C47" s="1">
        <v>3.2689949202419166</v>
      </c>
    </row>
    <row r="48" spans="2:3" x14ac:dyDescent="0.25">
      <c r="B48" s="1">
        <v>17</v>
      </c>
      <c r="C48" s="1">
        <v>2.3578740434298799</v>
      </c>
    </row>
    <row r="49" spans="1:10" x14ac:dyDescent="0.25">
      <c r="B49" s="1">
        <v>18</v>
      </c>
      <c r="C49" s="1">
        <v>1.5553052275092072</v>
      </c>
    </row>
    <row r="50" spans="1:10" x14ac:dyDescent="0.25">
      <c r="B50" s="1">
        <v>19</v>
      </c>
      <c r="C50" s="1">
        <v>1.7547923078025429</v>
      </c>
    </row>
    <row r="51" spans="1:10" x14ac:dyDescent="0.25">
      <c r="B51" s="1">
        <v>20</v>
      </c>
      <c r="C51" s="1">
        <v>1.4386080379911301</v>
      </c>
    </row>
    <row r="56" spans="1:10" x14ac:dyDescent="0.25">
      <c r="A56" t="s">
        <v>2</v>
      </c>
      <c r="C56" t="s">
        <v>182</v>
      </c>
      <c r="D56" t="s">
        <v>182</v>
      </c>
      <c r="E56" t="s">
        <v>182</v>
      </c>
      <c r="F56" t="s">
        <v>182</v>
      </c>
    </row>
    <row r="57" spans="1:10" x14ac:dyDescent="0.25">
      <c r="A57">
        <f>AVERAGE(C57:F57)</f>
        <v>0.83492</v>
      </c>
      <c r="C57">
        <v>0.83931500000000003</v>
      </c>
      <c r="D57">
        <v>0.84223000000000003</v>
      </c>
      <c r="E57">
        <v>0.82600499999999999</v>
      </c>
      <c r="F57">
        <v>0.8321299999999997</v>
      </c>
      <c r="H57">
        <f>A57</f>
        <v>0.83492</v>
      </c>
    </row>
    <row r="58" spans="1:10" x14ac:dyDescent="0.25">
      <c r="A58">
        <f t="shared" ref="A58:A76" si="11">AVERAGE(C58:F58)</f>
        <v>1.66984</v>
      </c>
      <c r="C58">
        <v>1.6786300000000001</v>
      </c>
      <c r="D58">
        <v>1.6844600000000001</v>
      </c>
      <c r="E58">
        <v>1.65201</v>
      </c>
      <c r="F58">
        <v>1.6642599999999994</v>
      </c>
      <c r="H58">
        <f>A58-A57</f>
        <v>0.83492</v>
      </c>
    </row>
    <row r="59" spans="1:10" x14ac:dyDescent="0.25">
      <c r="A59">
        <f t="shared" si="11"/>
        <v>2.5047600000000001</v>
      </c>
      <c r="C59">
        <v>2.5179450000000001</v>
      </c>
      <c r="D59">
        <v>2.5266900000000003</v>
      </c>
      <c r="E59">
        <v>2.4780150000000001</v>
      </c>
      <c r="F59">
        <v>2.496389999999999</v>
      </c>
      <c r="H59">
        <f t="shared" ref="H59:H76" si="12">A59-A58</f>
        <v>0.83492000000000011</v>
      </c>
      <c r="I59">
        <f>AVERAGE(H57:H76)</f>
        <v>0.83492</v>
      </c>
      <c r="J59">
        <f>I59/0.2</f>
        <v>4.1745999999999999</v>
      </c>
    </row>
    <row r="60" spans="1:10" x14ac:dyDescent="0.25">
      <c r="A60">
        <f t="shared" si="11"/>
        <v>3.33968</v>
      </c>
      <c r="C60">
        <v>3.3572600000000001</v>
      </c>
      <c r="D60">
        <v>3.3689200000000001</v>
      </c>
      <c r="E60">
        <v>3.30402</v>
      </c>
      <c r="F60">
        <v>3.3285199999999988</v>
      </c>
      <c r="H60">
        <f t="shared" si="12"/>
        <v>0.83491999999999988</v>
      </c>
    </row>
    <row r="61" spans="1:10" x14ac:dyDescent="0.25">
      <c r="A61">
        <f t="shared" si="11"/>
        <v>4.1745999999999999</v>
      </c>
      <c r="C61">
        <v>4.1965750000000002</v>
      </c>
      <c r="D61">
        <v>4.2111499999999999</v>
      </c>
      <c r="E61">
        <v>4.1300249999999998</v>
      </c>
      <c r="F61">
        <v>4.1606499999999986</v>
      </c>
      <c r="H61">
        <f t="shared" si="12"/>
        <v>0.83491999999999988</v>
      </c>
    </row>
    <row r="62" spans="1:10" x14ac:dyDescent="0.25">
      <c r="A62">
        <f t="shared" si="11"/>
        <v>5.0095200000000002</v>
      </c>
      <c r="C62">
        <v>5.0358900000000002</v>
      </c>
      <c r="D62">
        <v>5.0533800000000006</v>
      </c>
      <c r="E62">
        <v>4.9560300000000002</v>
      </c>
      <c r="F62">
        <v>4.992779999999998</v>
      </c>
      <c r="H62">
        <f t="shared" si="12"/>
        <v>0.83492000000000033</v>
      </c>
    </row>
    <row r="63" spans="1:10" x14ac:dyDescent="0.25">
      <c r="A63">
        <f t="shared" si="11"/>
        <v>5.8444399999999996</v>
      </c>
      <c r="C63">
        <v>5.8752050000000002</v>
      </c>
      <c r="D63">
        <v>5.8956100000000005</v>
      </c>
      <c r="E63">
        <v>5.7820349999999996</v>
      </c>
      <c r="F63">
        <v>5.8249099999999983</v>
      </c>
      <c r="H63">
        <f t="shared" si="12"/>
        <v>0.83491999999999944</v>
      </c>
    </row>
    <row r="64" spans="1:10" x14ac:dyDescent="0.25">
      <c r="A64">
        <f t="shared" si="11"/>
        <v>6.67936</v>
      </c>
      <c r="C64">
        <v>6.7145200000000003</v>
      </c>
      <c r="D64">
        <v>6.7378400000000003</v>
      </c>
      <c r="E64">
        <v>6.6080399999999999</v>
      </c>
      <c r="F64">
        <v>6.6570399999999976</v>
      </c>
      <c r="H64">
        <f t="shared" si="12"/>
        <v>0.83492000000000033</v>
      </c>
    </row>
    <row r="65" spans="1:8" x14ac:dyDescent="0.25">
      <c r="A65">
        <f t="shared" si="11"/>
        <v>7.5142799999999994</v>
      </c>
      <c r="C65">
        <v>7.5538350000000003</v>
      </c>
      <c r="D65">
        <v>7.5800700000000001</v>
      </c>
      <c r="E65">
        <v>7.4340450000000002</v>
      </c>
      <c r="F65">
        <v>7.489169999999997</v>
      </c>
      <c r="H65">
        <f t="shared" si="12"/>
        <v>0.83491999999999944</v>
      </c>
    </row>
    <row r="66" spans="1:8" x14ac:dyDescent="0.25">
      <c r="A66">
        <f t="shared" si="11"/>
        <v>8.3491999999999997</v>
      </c>
      <c r="C66">
        <v>8.3931500000000003</v>
      </c>
      <c r="D66">
        <v>8.4222999999999999</v>
      </c>
      <c r="E66">
        <v>8.2600499999999997</v>
      </c>
      <c r="F66">
        <v>8.3212999999999973</v>
      </c>
      <c r="H66">
        <f t="shared" si="12"/>
        <v>0.83492000000000033</v>
      </c>
    </row>
    <row r="67" spans="1:8" x14ac:dyDescent="0.25">
      <c r="A67">
        <f t="shared" si="11"/>
        <v>9.1841200000000001</v>
      </c>
      <c r="C67">
        <v>9.2324650000000013</v>
      </c>
      <c r="D67">
        <v>9.2645300000000006</v>
      </c>
      <c r="E67">
        <v>9.086055</v>
      </c>
      <c r="F67">
        <v>9.1534299999999966</v>
      </c>
      <c r="H67">
        <f t="shared" si="12"/>
        <v>0.83492000000000033</v>
      </c>
    </row>
    <row r="68" spans="1:8" x14ac:dyDescent="0.25">
      <c r="A68">
        <f t="shared" si="11"/>
        <v>10.01904</v>
      </c>
      <c r="C68">
        <v>10.07178</v>
      </c>
      <c r="D68">
        <v>10.106760000000001</v>
      </c>
      <c r="E68">
        <v>9.9120600000000003</v>
      </c>
      <c r="F68">
        <v>9.985559999999996</v>
      </c>
      <c r="H68">
        <f t="shared" si="12"/>
        <v>0.83492000000000033</v>
      </c>
    </row>
    <row r="69" spans="1:8" x14ac:dyDescent="0.25">
      <c r="A69">
        <f t="shared" si="11"/>
        <v>10.853959999999997</v>
      </c>
      <c r="C69">
        <v>10.911095</v>
      </c>
      <c r="D69">
        <v>10.94899</v>
      </c>
      <c r="E69">
        <v>10.738065000000001</v>
      </c>
      <c r="F69">
        <v>10.817689999999995</v>
      </c>
      <c r="H69">
        <f t="shared" si="12"/>
        <v>0.83491999999999678</v>
      </c>
    </row>
    <row r="70" spans="1:8" x14ac:dyDescent="0.25">
      <c r="A70">
        <f t="shared" si="11"/>
        <v>11.688879999999999</v>
      </c>
      <c r="C70">
        <v>11.75041</v>
      </c>
      <c r="D70">
        <v>11.791220000000001</v>
      </c>
      <c r="E70">
        <v>11.564069999999999</v>
      </c>
      <c r="F70">
        <v>11.649819999999997</v>
      </c>
      <c r="H70">
        <f t="shared" si="12"/>
        <v>0.8349200000000021</v>
      </c>
    </row>
    <row r="71" spans="1:8" x14ac:dyDescent="0.25">
      <c r="A71">
        <f t="shared" si="11"/>
        <v>12.5238</v>
      </c>
      <c r="C71">
        <v>12.589725000000001</v>
      </c>
      <c r="D71">
        <v>12.63345</v>
      </c>
      <c r="E71">
        <v>12.390075</v>
      </c>
      <c r="F71">
        <v>12.481949999999996</v>
      </c>
      <c r="H71">
        <f t="shared" si="12"/>
        <v>0.83492000000000033</v>
      </c>
    </row>
    <row r="72" spans="1:8" x14ac:dyDescent="0.25">
      <c r="A72">
        <f t="shared" si="11"/>
        <v>13.35872</v>
      </c>
      <c r="C72">
        <v>13.429040000000001</v>
      </c>
      <c r="D72">
        <v>13.475680000000001</v>
      </c>
      <c r="E72">
        <v>13.21608</v>
      </c>
      <c r="F72">
        <v>13.314079999999995</v>
      </c>
      <c r="H72">
        <f t="shared" si="12"/>
        <v>0.83492000000000033</v>
      </c>
    </row>
    <row r="73" spans="1:8" x14ac:dyDescent="0.25">
      <c r="A73">
        <f t="shared" si="11"/>
        <v>14.193639999999998</v>
      </c>
      <c r="C73">
        <v>14.268355</v>
      </c>
      <c r="D73">
        <v>14.317910000000001</v>
      </c>
      <c r="E73">
        <v>14.042085</v>
      </c>
      <c r="F73">
        <v>14.146209999999995</v>
      </c>
      <c r="H73">
        <f t="shared" si="12"/>
        <v>0.83491999999999855</v>
      </c>
    </row>
    <row r="74" spans="1:8" x14ac:dyDescent="0.25">
      <c r="A74">
        <f t="shared" si="11"/>
        <v>15.028559999999999</v>
      </c>
      <c r="C74">
        <v>15.107670000000001</v>
      </c>
      <c r="D74">
        <v>15.16014</v>
      </c>
      <c r="E74">
        <v>14.86809</v>
      </c>
      <c r="F74">
        <v>14.978339999999994</v>
      </c>
      <c r="H74">
        <f t="shared" si="12"/>
        <v>0.83492000000000033</v>
      </c>
    </row>
    <row r="75" spans="1:8" x14ac:dyDescent="0.25">
      <c r="A75">
        <f t="shared" si="11"/>
        <v>15.863479999999999</v>
      </c>
      <c r="C75">
        <v>15.946985000000002</v>
      </c>
      <c r="D75">
        <v>16.002369999999999</v>
      </c>
      <c r="E75">
        <v>15.694094999999999</v>
      </c>
      <c r="F75">
        <v>15.810469999999995</v>
      </c>
      <c r="H75">
        <f t="shared" si="12"/>
        <v>0.83492000000000033</v>
      </c>
    </row>
    <row r="76" spans="1:8" x14ac:dyDescent="0.25">
      <c r="A76">
        <f t="shared" si="11"/>
        <v>16.698399999999999</v>
      </c>
      <c r="C76">
        <v>16.786300000000001</v>
      </c>
      <c r="D76">
        <v>16.8446</v>
      </c>
      <c r="E76">
        <v>16.520099999999999</v>
      </c>
      <c r="F76">
        <v>16.642599999999995</v>
      </c>
      <c r="H76">
        <f t="shared" si="12"/>
        <v>0.83492000000000033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6"/>
  <sheetViews>
    <sheetView tabSelected="1" workbookViewId="0">
      <selection activeCell="J32" sqref="J32"/>
    </sheetView>
  </sheetViews>
  <sheetFormatPr defaultRowHeight="15" x14ac:dyDescent="0.25"/>
  <cols>
    <col min="1" max="1" width="13.85546875" bestFit="1" customWidth="1"/>
    <col min="2" max="2" width="18.28515625" bestFit="1" customWidth="1"/>
    <col min="3" max="6" width="18.42578125" bestFit="1" customWidth="1"/>
    <col min="7" max="7" width="16.85546875" bestFit="1" customWidth="1"/>
    <col min="8" max="8" width="13.7109375" bestFit="1" customWidth="1"/>
    <col min="9" max="9" width="23.85546875" bestFit="1" customWidth="1"/>
    <col min="10" max="10" width="28.5703125" bestFit="1" customWidth="1"/>
    <col min="11" max="12" width="23" bestFit="1" customWidth="1"/>
    <col min="13" max="13" width="12" bestFit="1" customWidth="1"/>
    <col min="15" max="15" width="12.7109375" bestFit="1" customWidth="1"/>
    <col min="16" max="16" width="15.28515625" bestFit="1" customWidth="1"/>
    <col min="17" max="17" width="12" bestFit="1" customWidth="1"/>
    <col min="18" max="18" width="12.7109375" bestFit="1" customWidth="1"/>
    <col min="19" max="19" width="23.140625" bestFit="1" customWidth="1"/>
    <col min="21" max="21" width="12" bestFit="1" customWidth="1"/>
    <col min="22" max="22" width="16.42578125" bestFit="1" customWidth="1"/>
    <col min="23" max="24" width="12" bestFit="1" customWidth="1"/>
    <col min="25" max="25" width="23.85546875" bestFit="1" customWidth="1"/>
  </cols>
  <sheetData>
    <row r="1" spans="1:25" x14ac:dyDescent="0.25">
      <c r="A1" t="s">
        <v>185</v>
      </c>
      <c r="B1" t="s">
        <v>13</v>
      </c>
      <c r="C1" t="s">
        <v>141</v>
      </c>
      <c r="D1" t="s">
        <v>144</v>
      </c>
      <c r="E1" t="s">
        <v>142</v>
      </c>
      <c r="F1" t="s">
        <v>143</v>
      </c>
      <c r="G1" t="s">
        <v>145</v>
      </c>
      <c r="I1" t="s">
        <v>11</v>
      </c>
      <c r="J1" t="s">
        <v>12</v>
      </c>
      <c r="K1" t="s">
        <v>19</v>
      </c>
      <c r="L1" t="s">
        <v>25</v>
      </c>
      <c r="M1" t="s">
        <v>2</v>
      </c>
      <c r="O1" t="s">
        <v>131</v>
      </c>
      <c r="P1" t="s">
        <v>132</v>
      </c>
      <c r="Q1" t="s">
        <v>133</v>
      </c>
      <c r="R1" t="s">
        <v>134</v>
      </c>
      <c r="S1" t="s">
        <v>135</v>
      </c>
      <c r="U1" t="s">
        <v>136</v>
      </c>
      <c r="V1" t="s">
        <v>137</v>
      </c>
      <c r="W1" t="s">
        <v>138</v>
      </c>
      <c r="X1" t="s">
        <v>139</v>
      </c>
      <c r="Y1" t="s">
        <v>140</v>
      </c>
    </row>
    <row r="2" spans="1:25" x14ac:dyDescent="0.25">
      <c r="A2">
        <v>0.84486078947368437</v>
      </c>
      <c r="B2">
        <v>1</v>
      </c>
      <c r="C2">
        <v>0.48438100497145209</v>
      </c>
      <c r="D2">
        <f>0.5*C32</f>
        <v>2.0903466516300875</v>
      </c>
      <c r="E2">
        <v>0.36072284447046216</v>
      </c>
      <c r="F2">
        <v>1.3587703336229109</v>
      </c>
      <c r="G2">
        <f>AVERAGE(C2:F2)</f>
        <v>1.0735552086737281</v>
      </c>
      <c r="I2">
        <v>0.48438100497145209</v>
      </c>
      <c r="J2">
        <v>2.0903466516300875</v>
      </c>
      <c r="K2">
        <v>0.36072284447046216</v>
      </c>
      <c r="L2">
        <v>1.3587703336229109</v>
      </c>
      <c r="M2">
        <f>AVERAGE(I2:L2)</f>
        <v>1.0735552086737281</v>
      </c>
      <c r="O2">
        <f>(C2/$C$23)*100</f>
        <v>6.6472760510938561E-2</v>
      </c>
      <c r="P2">
        <f>(D2/$D$23)*100</f>
        <v>0.31512704806267039</v>
      </c>
      <c r="Q2">
        <f>(E2/$E$23)*100</f>
        <v>4.774410253010633E-2</v>
      </c>
      <c r="R2">
        <f>(F2/$F$23)*100</f>
        <v>0.23754275594640742</v>
      </c>
      <c r="S2">
        <f>AVERAGE(O2:R2)</f>
        <v>0.16672166676253067</v>
      </c>
      <c r="U2">
        <f>SUM($O$2:O2)</f>
        <v>6.6472760510938561E-2</v>
      </c>
      <c r="V2">
        <f>SUM($P$2:P2)</f>
        <v>0.31512704806267039</v>
      </c>
      <c r="W2">
        <f>SUM($Q$2:Q2)</f>
        <v>4.774410253010633E-2</v>
      </c>
      <c r="X2">
        <f>SUM($R$2:R2)</f>
        <v>0.23754275594640742</v>
      </c>
      <c r="Y2">
        <f>AVERAGE(U2:X2)</f>
        <v>0.16672166676253067</v>
      </c>
    </row>
    <row r="3" spans="1:25" x14ac:dyDescent="0.25">
      <c r="A3">
        <v>1.6897215789473687</v>
      </c>
      <c r="B3">
        <v>2</v>
      </c>
      <c r="C3">
        <v>1.7803080746356604E-2</v>
      </c>
      <c r="D3">
        <f t="shared" ref="D3:D21" si="0">0.5*C33</f>
        <v>5.300223347646468</v>
      </c>
      <c r="E3">
        <v>1.4934113268895757</v>
      </c>
      <c r="F3">
        <v>2.0924264379353845</v>
      </c>
      <c r="G3">
        <f t="shared" ref="G3:G21" si="1">AVERAGE(C3:F3)</f>
        <v>2.2259660483044463</v>
      </c>
      <c r="I3">
        <v>0.5021840857178087</v>
      </c>
      <c r="J3">
        <v>7.3905699992765559</v>
      </c>
      <c r="K3">
        <v>1.8541341713600379</v>
      </c>
      <c r="L3">
        <v>3.4511967715582954</v>
      </c>
      <c r="M3">
        <f t="shared" ref="M3:M21" si="2">AVERAGE(I3:L3)</f>
        <v>3.2995212569781747</v>
      </c>
      <c r="O3">
        <f t="shared" ref="O3:O21" si="3">(C3/$C$23)*100</f>
        <v>2.4431592293327254E-3</v>
      </c>
      <c r="P3">
        <f t="shared" ref="P3:P21" si="4">(D3/$D$23)*100</f>
        <v>0.79902715480908015</v>
      </c>
      <c r="Q3">
        <f t="shared" ref="Q3:Q21" si="5">(E3/$E$23)*100</f>
        <v>0.19766306626714511</v>
      </c>
      <c r="R3">
        <f t="shared" ref="R3:R21" si="6">(F3/$F$23)*100</f>
        <v>0.36580188011393217</v>
      </c>
      <c r="S3">
        <f t="shared" ref="S3:S21" si="7">AVERAGE(O3:R3)</f>
        <v>0.34123381510487255</v>
      </c>
      <c r="U3">
        <f>SUM($O$2:O3)</f>
        <v>6.8915919740271281E-2</v>
      </c>
      <c r="V3">
        <f>SUM($P$2:P3)</f>
        <v>1.1141542028717506</v>
      </c>
      <c r="W3">
        <f>SUM($Q$2:Q3)</f>
        <v>0.24540716879725144</v>
      </c>
      <c r="X3">
        <f>SUM($R$2:R3)</f>
        <v>0.60334463606033961</v>
      </c>
      <c r="Y3">
        <f t="shared" ref="Y3:Y21" si="8">AVERAGE(U3:X3)</f>
        <v>0.50795548186740325</v>
      </c>
    </row>
    <row r="4" spans="1:25" x14ac:dyDescent="0.25">
      <c r="A4">
        <v>2.5345823684210531</v>
      </c>
      <c r="B4">
        <v>3</v>
      </c>
      <c r="C4">
        <v>-0.44662758762804255</v>
      </c>
      <c r="D4">
        <f t="shared" si="0"/>
        <v>3.1931578820248574</v>
      </c>
      <c r="E4">
        <v>1.7076834098075842</v>
      </c>
      <c r="F4">
        <v>2.0459783653965995</v>
      </c>
      <c r="G4">
        <f t="shared" si="1"/>
        <v>1.6250480174002497</v>
      </c>
      <c r="I4">
        <v>5.5556498089766149E-2</v>
      </c>
      <c r="J4">
        <v>10.583727881301414</v>
      </c>
      <c r="K4">
        <v>3.561817581167622</v>
      </c>
      <c r="L4">
        <v>5.4971751369548949</v>
      </c>
      <c r="M4">
        <f t="shared" si="2"/>
        <v>4.924569274378424</v>
      </c>
      <c r="O4">
        <f t="shared" si="3"/>
        <v>-6.1291769010898466E-2</v>
      </c>
      <c r="P4">
        <f t="shared" si="4"/>
        <v>0.48137968722836044</v>
      </c>
      <c r="Q4">
        <f t="shared" si="5"/>
        <v>0.22602342229392997</v>
      </c>
      <c r="R4">
        <f t="shared" si="6"/>
        <v>0.35768174171656003</v>
      </c>
      <c r="S4">
        <f t="shared" si="7"/>
        <v>0.25094827055698798</v>
      </c>
      <c r="U4">
        <f>SUM($O$2:O4)</f>
        <v>7.6241507293728153E-3</v>
      </c>
      <c r="V4">
        <f>SUM($P$2:P4)</f>
        <v>1.595533890100111</v>
      </c>
      <c r="W4">
        <f>SUM($Q$2:Q4)</f>
        <v>0.47143059109118141</v>
      </c>
      <c r="X4">
        <f>SUM($R$2:R4)</f>
        <v>0.9610263777768997</v>
      </c>
      <c r="Y4">
        <f t="shared" si="8"/>
        <v>0.75890375242439134</v>
      </c>
    </row>
    <row r="5" spans="1:25" x14ac:dyDescent="0.25">
      <c r="A5">
        <v>3.3794431578947375</v>
      </c>
      <c r="B5">
        <v>4</v>
      </c>
      <c r="C5">
        <v>0.11899929031122165</v>
      </c>
      <c r="D5">
        <f t="shared" si="0"/>
        <v>6.983983779851763</v>
      </c>
      <c r="E5">
        <v>5.1769219074921224</v>
      </c>
      <c r="F5">
        <v>5.8550918919905319</v>
      </c>
      <c r="G5">
        <f t="shared" si="1"/>
        <v>4.53374921741141</v>
      </c>
      <c r="I5">
        <v>0.17455578840098779</v>
      </c>
      <c r="J5">
        <v>17.567711661153176</v>
      </c>
      <c r="K5">
        <v>8.7387394886597445</v>
      </c>
      <c r="L5">
        <v>11.352267028945427</v>
      </c>
      <c r="M5">
        <f t="shared" si="2"/>
        <v>9.458318491789834</v>
      </c>
      <c r="O5">
        <f t="shared" si="3"/>
        <v>1.6330556410434988E-2</v>
      </c>
      <c r="P5">
        <f t="shared" si="4"/>
        <v>1.0528599122762738</v>
      </c>
      <c r="Q5">
        <f t="shared" si="5"/>
        <v>0.68520054698641875</v>
      </c>
      <c r="R5">
        <f t="shared" si="6"/>
        <v>1.0235980503301771</v>
      </c>
      <c r="S5">
        <f t="shared" si="7"/>
        <v>0.69449726650082622</v>
      </c>
      <c r="U5">
        <f>SUM($O$2:O5)</f>
        <v>2.3954707139807803E-2</v>
      </c>
      <c r="V5">
        <f>SUM($P$2:P5)</f>
        <v>2.6483938023763849</v>
      </c>
      <c r="W5">
        <f>SUM($Q$2:Q5)</f>
        <v>1.1566311380776002</v>
      </c>
      <c r="X5">
        <f>SUM($R$2:R5)</f>
        <v>1.9846244281070768</v>
      </c>
      <c r="Y5">
        <f t="shared" si="8"/>
        <v>1.4534010189252176</v>
      </c>
    </row>
    <row r="6" spans="1:25" x14ac:dyDescent="0.25">
      <c r="A6">
        <v>4.224303947368421</v>
      </c>
      <c r="B6">
        <v>5</v>
      </c>
      <c r="C6">
        <v>12.349389879808497</v>
      </c>
      <c r="D6">
        <f t="shared" si="0"/>
        <v>58.371630395227918</v>
      </c>
      <c r="E6">
        <v>67.261125645858655</v>
      </c>
      <c r="F6">
        <v>69.192112263822878</v>
      </c>
      <c r="G6">
        <f t="shared" si="1"/>
        <v>51.793564546179482</v>
      </c>
      <c r="I6">
        <v>12.523945668209484</v>
      </c>
      <c r="J6">
        <v>75.939342056381093</v>
      </c>
      <c r="K6">
        <v>75.999865134518402</v>
      </c>
      <c r="L6">
        <v>80.544379292768298</v>
      </c>
      <c r="M6">
        <f t="shared" si="2"/>
        <v>61.251883037969314</v>
      </c>
      <c r="O6">
        <f t="shared" si="3"/>
        <v>1.6947362252264615</v>
      </c>
      <c r="P6">
        <f t="shared" si="4"/>
        <v>8.7997268599966869</v>
      </c>
      <c r="Q6">
        <f t="shared" si="5"/>
        <v>8.9024638399057636</v>
      </c>
      <c r="R6">
        <f t="shared" si="6"/>
        <v>12.096293707765838</v>
      </c>
      <c r="S6">
        <f t="shared" si="7"/>
        <v>7.8733051582236877</v>
      </c>
      <c r="U6">
        <f>SUM($O$2:O6)</f>
        <v>1.7186909323662694</v>
      </c>
      <c r="V6">
        <f>SUM($P$2:P6)</f>
        <v>11.448120662373071</v>
      </c>
      <c r="W6">
        <f>SUM($Q$2:Q6)</f>
        <v>10.059094977983364</v>
      </c>
      <c r="X6">
        <f>SUM($R$2:R6)</f>
        <v>14.080918135872915</v>
      </c>
      <c r="Y6">
        <f t="shared" si="8"/>
        <v>9.326706177148905</v>
      </c>
    </row>
    <row r="7" spans="1:25" x14ac:dyDescent="0.25">
      <c r="A7">
        <v>5.0691647368421062</v>
      </c>
      <c r="B7">
        <v>6</v>
      </c>
      <c r="C7">
        <v>73.278738687931252</v>
      </c>
      <c r="D7">
        <f t="shared" si="0"/>
        <v>134.75764887648617</v>
      </c>
      <c r="E7">
        <v>152.18373327914048</v>
      </c>
      <c r="F7">
        <v>141.8988479381201</v>
      </c>
      <c r="G7">
        <f t="shared" si="1"/>
        <v>125.52974219541949</v>
      </c>
      <c r="I7">
        <v>85.80268435614073</v>
      </c>
      <c r="J7">
        <v>210.69699093286727</v>
      </c>
      <c r="K7">
        <v>228.1835984136589</v>
      </c>
      <c r="L7">
        <v>222.4432272308884</v>
      </c>
      <c r="M7">
        <f t="shared" si="2"/>
        <v>186.78162523338881</v>
      </c>
      <c r="O7">
        <f t="shared" si="3"/>
        <v>10.056216072373827</v>
      </c>
      <c r="P7">
        <f t="shared" si="4"/>
        <v>20.31518555125648</v>
      </c>
      <c r="Q7">
        <f t="shared" si="5"/>
        <v>20.142543995958665</v>
      </c>
      <c r="R7">
        <f t="shared" si="6"/>
        <v>24.807020414529969</v>
      </c>
      <c r="S7">
        <f t="shared" si="7"/>
        <v>18.830241508529735</v>
      </c>
      <c r="U7">
        <f>SUM($O$2:O7)</f>
        <v>11.774907004740097</v>
      </c>
      <c r="V7">
        <f>SUM($P$2:P7)</f>
        <v>31.763306213629551</v>
      </c>
      <c r="W7">
        <f>SUM($Q$2:Q7)</f>
        <v>30.201638973942028</v>
      </c>
      <c r="X7">
        <f>SUM($R$2:R7)</f>
        <v>38.887938550402886</v>
      </c>
      <c r="Y7">
        <f t="shared" si="8"/>
        <v>28.156947685678638</v>
      </c>
    </row>
    <row r="8" spans="1:25" x14ac:dyDescent="0.25">
      <c r="A8">
        <v>5.9140255263157906</v>
      </c>
      <c r="B8">
        <v>7</v>
      </c>
      <c r="C8">
        <v>130.25723537259509</v>
      </c>
      <c r="D8">
        <f t="shared" si="0"/>
        <v>140.90197423751084</v>
      </c>
      <c r="E8">
        <v>162.50963129617514</v>
      </c>
      <c r="F8">
        <v>138.00163508490732</v>
      </c>
      <c r="G8">
        <f t="shared" si="1"/>
        <v>142.91761899779709</v>
      </c>
      <c r="I8">
        <v>216.05991972873582</v>
      </c>
      <c r="J8">
        <v>351.59896517037811</v>
      </c>
      <c r="K8">
        <v>390.69322970983404</v>
      </c>
      <c r="L8">
        <v>360.44486231579572</v>
      </c>
      <c r="M8">
        <f t="shared" si="2"/>
        <v>329.6992442311859</v>
      </c>
      <c r="O8">
        <f t="shared" si="3"/>
        <v>17.875511060244357</v>
      </c>
      <c r="P8">
        <f t="shared" si="4"/>
        <v>21.241464028487229</v>
      </c>
      <c r="Q8">
        <f t="shared" si="5"/>
        <v>21.509246275001857</v>
      </c>
      <c r="R8">
        <f t="shared" si="6"/>
        <v>24.125702417842792</v>
      </c>
      <c r="S8">
        <f t="shared" si="7"/>
        <v>21.18798094539406</v>
      </c>
      <c r="U8">
        <f>SUM($O$2:O8)</f>
        <v>29.650418064984454</v>
      </c>
      <c r="V8">
        <f>SUM($P$2:P8)</f>
        <v>53.004770242116777</v>
      </c>
      <c r="W8">
        <f>SUM($Q$2:Q8)</f>
        <v>51.710885248943882</v>
      </c>
      <c r="X8">
        <f>SUM($R$2:R8)</f>
        <v>63.013640968245682</v>
      </c>
      <c r="Y8">
        <f t="shared" si="8"/>
        <v>49.344928631072698</v>
      </c>
    </row>
    <row r="9" spans="1:25" x14ac:dyDescent="0.25">
      <c r="A9">
        <v>6.758886315789475</v>
      </c>
      <c r="B9">
        <v>8</v>
      </c>
      <c r="C9">
        <v>127.12929970699768</v>
      </c>
      <c r="D9">
        <f t="shared" si="0"/>
        <v>103.35862572091717</v>
      </c>
      <c r="E9">
        <v>128.78671420166552</v>
      </c>
      <c r="F9">
        <v>92.462361376594288</v>
      </c>
      <c r="G9">
        <f t="shared" si="1"/>
        <v>112.93425025154367</v>
      </c>
      <c r="I9">
        <v>343.18921943573349</v>
      </c>
      <c r="J9">
        <v>454.9575908912953</v>
      </c>
      <c r="K9">
        <v>519.4799439114995</v>
      </c>
      <c r="L9">
        <v>452.90722369239</v>
      </c>
      <c r="M9">
        <f t="shared" si="2"/>
        <v>442.63349448272959</v>
      </c>
      <c r="O9">
        <f t="shared" si="3"/>
        <v>17.446256989050681</v>
      </c>
      <c r="P9">
        <f t="shared" si="4"/>
        <v>15.581673302773746</v>
      </c>
      <c r="Q9">
        <f t="shared" si="5"/>
        <v>17.045790644022592</v>
      </c>
      <c r="R9">
        <f t="shared" si="6"/>
        <v>16.164441921650244</v>
      </c>
      <c r="S9">
        <f t="shared" si="7"/>
        <v>16.559540714374315</v>
      </c>
      <c r="U9">
        <f>SUM($O$2:O9)</f>
        <v>47.096675054035131</v>
      </c>
      <c r="V9">
        <f>SUM($P$2:P9)</f>
        <v>68.586443544890528</v>
      </c>
      <c r="W9">
        <f>SUM($Q$2:Q9)</f>
        <v>68.75667589296647</v>
      </c>
      <c r="X9">
        <f>SUM($R$2:R9)</f>
        <v>79.178082889895933</v>
      </c>
      <c r="Y9">
        <f t="shared" si="8"/>
        <v>65.904469345447012</v>
      </c>
    </row>
    <row r="10" spans="1:25" x14ac:dyDescent="0.25">
      <c r="A10">
        <v>7.6037471052631593</v>
      </c>
      <c r="B10">
        <v>9</v>
      </c>
      <c r="C10">
        <v>121.54258504091899</v>
      </c>
      <c r="D10">
        <f t="shared" si="0"/>
        <v>70.497680651925876</v>
      </c>
      <c r="E10">
        <v>85.962672991215911</v>
      </c>
      <c r="F10">
        <v>54.512287468536861</v>
      </c>
      <c r="G10">
        <f t="shared" si="1"/>
        <v>83.128806538149405</v>
      </c>
      <c r="I10">
        <v>464.73180447665248</v>
      </c>
      <c r="J10">
        <v>525.45527154322122</v>
      </c>
      <c r="K10">
        <v>605.44261690271537</v>
      </c>
      <c r="L10">
        <v>507.41951116092685</v>
      </c>
      <c r="M10">
        <f t="shared" si="2"/>
        <v>525.76230102087902</v>
      </c>
      <c r="O10">
        <f t="shared" si="3"/>
        <v>16.679578811686806</v>
      </c>
      <c r="P10">
        <f t="shared" si="4"/>
        <v>10.62777122721824</v>
      </c>
      <c r="Q10">
        <f t="shared" si="5"/>
        <v>11.37773982426746</v>
      </c>
      <c r="R10">
        <f t="shared" si="6"/>
        <v>9.529939444359913</v>
      </c>
      <c r="S10">
        <f t="shared" si="7"/>
        <v>12.053757326883105</v>
      </c>
      <c r="U10">
        <f>SUM($O$2:O10)</f>
        <v>63.776253865721941</v>
      </c>
      <c r="V10">
        <f>SUM($P$2:P10)</f>
        <v>79.214214772108761</v>
      </c>
      <c r="W10">
        <f>SUM($Q$2:Q10)</f>
        <v>80.134415717233935</v>
      </c>
      <c r="X10">
        <f>SUM($R$2:R10)</f>
        <v>88.708022334255844</v>
      </c>
      <c r="Y10">
        <f t="shared" si="8"/>
        <v>77.958226672330113</v>
      </c>
    </row>
    <row r="11" spans="1:25" x14ac:dyDescent="0.25">
      <c r="A11">
        <v>8.4486078947368419</v>
      </c>
      <c r="B11">
        <v>10</v>
      </c>
      <c r="C11">
        <v>113.9715112285995</v>
      </c>
      <c r="D11">
        <f t="shared" si="0"/>
        <v>47.735992382425486</v>
      </c>
      <c r="E11">
        <v>52.649678780568493</v>
      </c>
      <c r="F11">
        <v>31.773173776158867</v>
      </c>
      <c r="G11">
        <f t="shared" si="1"/>
        <v>61.532589041938088</v>
      </c>
      <c r="I11">
        <v>578.70331570525195</v>
      </c>
      <c r="J11">
        <v>573.19126392564669</v>
      </c>
      <c r="K11">
        <v>658.09229568328385</v>
      </c>
      <c r="L11">
        <v>539.19268493708569</v>
      </c>
      <c r="M11">
        <f t="shared" si="2"/>
        <v>587.29489006281699</v>
      </c>
      <c r="O11">
        <f t="shared" si="3"/>
        <v>15.640582296192532</v>
      </c>
      <c r="P11">
        <f t="shared" si="4"/>
        <v>7.196367336530118</v>
      </c>
      <c r="Q11">
        <f t="shared" si="5"/>
        <v>6.9685402530209357</v>
      </c>
      <c r="R11">
        <f t="shared" si="6"/>
        <v>5.5546453121543458</v>
      </c>
      <c r="S11">
        <f t="shared" si="7"/>
        <v>8.8400337994744831</v>
      </c>
      <c r="U11">
        <f>SUM($O$2:O11)</f>
        <v>79.416836161914475</v>
      </c>
      <c r="V11">
        <f>SUM($P$2:P11)</f>
        <v>86.410582108638877</v>
      </c>
      <c r="W11">
        <f>SUM($Q$2:Q11)</f>
        <v>87.102955970254868</v>
      </c>
      <c r="X11">
        <f>SUM($R$2:R11)</f>
        <v>94.262667646410193</v>
      </c>
      <c r="Y11">
        <f t="shared" si="8"/>
        <v>86.79826047180461</v>
      </c>
    </row>
    <row r="12" spans="1:25" x14ac:dyDescent="0.25">
      <c r="A12">
        <v>9.2934686842105272</v>
      </c>
      <c r="B12">
        <v>11</v>
      </c>
      <c r="C12">
        <v>66.750961547429242</v>
      </c>
      <c r="D12">
        <f t="shared" si="0"/>
        <v>33.908986192055814</v>
      </c>
      <c r="E12">
        <v>34.902234263425534</v>
      </c>
      <c r="F12">
        <v>16.123802196182364</v>
      </c>
      <c r="G12">
        <f t="shared" si="1"/>
        <v>37.921496049773239</v>
      </c>
      <c r="I12">
        <v>645.45427725268121</v>
      </c>
      <c r="J12">
        <v>607.10025011770256</v>
      </c>
      <c r="K12">
        <v>692.99452994670935</v>
      </c>
      <c r="L12">
        <v>555.31648713326808</v>
      </c>
      <c r="M12">
        <f t="shared" si="2"/>
        <v>625.21638611259027</v>
      </c>
      <c r="O12">
        <f t="shared" si="3"/>
        <v>9.1603936473079557</v>
      </c>
      <c r="P12">
        <f t="shared" si="4"/>
        <v>5.1118979300239786</v>
      </c>
      <c r="Q12">
        <f t="shared" si="5"/>
        <v>4.6195462160124716</v>
      </c>
      <c r="R12">
        <f t="shared" si="6"/>
        <v>2.8187930772698424</v>
      </c>
      <c r="S12">
        <f t="shared" si="7"/>
        <v>5.4276577176535623</v>
      </c>
      <c r="U12">
        <f>SUM($O$2:O12)</f>
        <v>88.57722980922243</v>
      </c>
      <c r="V12">
        <f>SUM($P$2:P12)</f>
        <v>91.522480038662849</v>
      </c>
      <c r="W12">
        <f>SUM($Q$2:Q12)</f>
        <v>91.722502186267334</v>
      </c>
      <c r="X12">
        <f>SUM($R$2:R12)</f>
        <v>97.081460723680038</v>
      </c>
      <c r="Y12">
        <f t="shared" si="8"/>
        <v>92.225918189458156</v>
      </c>
    </row>
    <row r="13" spans="1:25" x14ac:dyDescent="0.25">
      <c r="A13">
        <v>10.138329473684212</v>
      </c>
      <c r="B13">
        <v>12</v>
      </c>
      <c r="C13">
        <v>34.220110682119312</v>
      </c>
      <c r="D13">
        <f t="shared" si="0"/>
        <v>19.396015542046104</v>
      </c>
      <c r="E13">
        <v>21.86623695213207</v>
      </c>
      <c r="F13">
        <v>8.3567612295742411</v>
      </c>
      <c r="G13">
        <f t="shared" si="1"/>
        <v>20.959781101467932</v>
      </c>
      <c r="I13">
        <v>679.67438793480051</v>
      </c>
      <c r="J13">
        <v>626.4962656597487</v>
      </c>
      <c r="K13">
        <v>714.86076689884146</v>
      </c>
      <c r="L13">
        <v>563.67324836284229</v>
      </c>
      <c r="M13">
        <f t="shared" si="2"/>
        <v>646.1761672140583</v>
      </c>
      <c r="O13">
        <f t="shared" si="3"/>
        <v>4.6961074003395149</v>
      </c>
      <c r="P13">
        <f t="shared" si="4"/>
        <v>2.9240169888454917</v>
      </c>
      <c r="Q13">
        <f t="shared" si="5"/>
        <v>2.8941440083251511</v>
      </c>
      <c r="R13">
        <f t="shared" si="6"/>
        <v>1.4609445350240182</v>
      </c>
      <c r="S13">
        <f t="shared" si="7"/>
        <v>2.9938032331335438</v>
      </c>
      <c r="U13">
        <f>SUM($O$2:O13)</f>
        <v>93.273337209561944</v>
      </c>
      <c r="V13">
        <f>SUM($P$2:P13)</f>
        <v>94.446497027508343</v>
      </c>
      <c r="W13">
        <f>SUM($Q$2:Q13)</f>
        <v>94.616646194592491</v>
      </c>
      <c r="X13">
        <f>SUM($R$2:R13)</f>
        <v>98.542405258704051</v>
      </c>
      <c r="Y13">
        <f t="shared" si="8"/>
        <v>95.219721422591704</v>
      </c>
    </row>
    <row r="14" spans="1:25" x14ac:dyDescent="0.25">
      <c r="A14">
        <v>10.983190263157898</v>
      </c>
      <c r="B14">
        <v>13</v>
      </c>
      <c r="C14">
        <v>23.96443250902751</v>
      </c>
      <c r="D14">
        <f t="shared" si="0"/>
        <v>13.686300741017764</v>
      </c>
      <c r="E14">
        <v>13.397304728438144</v>
      </c>
      <c r="F14">
        <v>4.476382225695656</v>
      </c>
      <c r="G14">
        <f t="shared" si="1"/>
        <v>13.88110505104477</v>
      </c>
      <c r="I14">
        <v>703.63882044382797</v>
      </c>
      <c r="J14">
        <v>640.18256640076652</v>
      </c>
      <c r="K14">
        <v>728.25807162727961</v>
      </c>
      <c r="L14">
        <v>568.14963058853789</v>
      </c>
      <c r="M14">
        <f t="shared" si="2"/>
        <v>660.05727226510305</v>
      </c>
      <c r="O14">
        <f t="shared" si="3"/>
        <v>3.2886962259121235</v>
      </c>
      <c r="P14">
        <f t="shared" si="4"/>
        <v>2.0632575692895605</v>
      </c>
      <c r="Q14">
        <f t="shared" si="5"/>
        <v>1.7732236823554053</v>
      </c>
      <c r="R14">
        <f t="shared" si="6"/>
        <v>0.78256946317489873</v>
      </c>
      <c r="S14">
        <f t="shared" si="7"/>
        <v>1.9769367351829972</v>
      </c>
      <c r="U14">
        <f>SUM($O$2:O14)</f>
        <v>96.562033435474063</v>
      </c>
      <c r="V14">
        <f>SUM($P$2:P14)</f>
        <v>96.509754596797904</v>
      </c>
      <c r="W14">
        <f>SUM($Q$2:Q14)</f>
        <v>96.389869876947898</v>
      </c>
      <c r="X14">
        <f>SUM($R$2:R14)</f>
        <v>99.324974721878945</v>
      </c>
      <c r="Y14">
        <f t="shared" si="8"/>
        <v>97.196658157774706</v>
      </c>
    </row>
    <row r="15" spans="1:25" x14ac:dyDescent="0.25">
      <c r="A15">
        <v>11.828051052631581</v>
      </c>
      <c r="B15">
        <v>14</v>
      </c>
      <c r="C15">
        <v>16.808630175879038</v>
      </c>
      <c r="D15">
        <f t="shared" si="0"/>
        <v>8.0712825169762343</v>
      </c>
      <c r="E15">
        <v>8.3671148532346713</v>
      </c>
      <c r="F15">
        <v>2.9529472520676721</v>
      </c>
      <c r="G15">
        <f t="shared" si="1"/>
        <v>9.049993699539403</v>
      </c>
      <c r="I15">
        <v>720.44745061970696</v>
      </c>
      <c r="J15">
        <v>648.25384891774274</v>
      </c>
      <c r="K15">
        <v>736.62518648051423</v>
      </c>
      <c r="L15">
        <v>571.10257784060559</v>
      </c>
      <c r="M15">
        <f t="shared" si="2"/>
        <v>669.10726596464247</v>
      </c>
      <c r="O15">
        <f t="shared" si="3"/>
        <v>2.3066884058841111</v>
      </c>
      <c r="P15">
        <f t="shared" si="4"/>
        <v>1.2167739889798244</v>
      </c>
      <c r="Q15">
        <f t="shared" si="5"/>
        <v>1.1074441099521859</v>
      </c>
      <c r="R15">
        <f t="shared" si="6"/>
        <v>0.51623972871871215</v>
      </c>
      <c r="S15">
        <f t="shared" si="7"/>
        <v>1.2867865583837084</v>
      </c>
      <c r="U15">
        <f>SUM($O$2:O15)</f>
        <v>98.86872184135818</v>
      </c>
      <c r="V15">
        <f>SUM($P$2:P15)</f>
        <v>97.726528585777729</v>
      </c>
      <c r="W15">
        <f>SUM($Q$2:Q15)</f>
        <v>97.497313986900082</v>
      </c>
      <c r="X15">
        <f>SUM($R$2:R15)</f>
        <v>99.841214450597661</v>
      </c>
      <c r="Y15">
        <f t="shared" si="8"/>
        <v>98.483444716158417</v>
      </c>
    </row>
    <row r="16" spans="1:25" x14ac:dyDescent="0.25">
      <c r="A16">
        <v>12.672911842105265</v>
      </c>
      <c r="B16">
        <v>15</v>
      </c>
      <c r="C16">
        <v>8.7279028201218516</v>
      </c>
      <c r="D16">
        <f t="shared" si="0"/>
        <v>5.3333144266332262</v>
      </c>
      <c r="E16">
        <v>7.1988363000339666</v>
      </c>
      <c r="F16">
        <v>1.094192642621213</v>
      </c>
      <c r="G16">
        <f t="shared" si="1"/>
        <v>5.5885615473525645</v>
      </c>
      <c r="I16">
        <v>729.17535343982877</v>
      </c>
      <c r="J16">
        <v>653.58716334437599</v>
      </c>
      <c r="K16">
        <v>743.82402278054815</v>
      </c>
      <c r="L16">
        <v>572.19677048322683</v>
      </c>
      <c r="M16">
        <f t="shared" si="2"/>
        <v>674.69582751199493</v>
      </c>
      <c r="O16">
        <f t="shared" si="3"/>
        <v>1.1977509191527822</v>
      </c>
      <c r="P16">
        <f t="shared" si="4"/>
        <v>0.80401575037535811</v>
      </c>
      <c r="Q16">
        <f t="shared" si="5"/>
        <v>0.95281456019461253</v>
      </c>
      <c r="R16">
        <f t="shared" si="6"/>
        <v>0.19128879210330063</v>
      </c>
      <c r="S16">
        <f t="shared" si="7"/>
        <v>0.78646750545651334</v>
      </c>
      <c r="U16">
        <f>SUM($O$2:O16)</f>
        <v>100.06647276051096</v>
      </c>
      <c r="V16">
        <f>SUM($P$2:P16)</f>
        <v>98.530544336153085</v>
      </c>
      <c r="W16">
        <f>SUM($Q$2:Q16)</f>
        <v>98.450128547094693</v>
      </c>
      <c r="X16">
        <f>SUM($R$2:R16)</f>
        <v>100.03250324270097</v>
      </c>
      <c r="Y16">
        <f t="shared" si="8"/>
        <v>99.269912221614931</v>
      </c>
    </row>
    <row r="17" spans="1:25" x14ac:dyDescent="0.25">
      <c r="A17">
        <v>13.478416842105267</v>
      </c>
      <c r="B17">
        <v>16</v>
      </c>
      <c r="C17">
        <v>0</v>
      </c>
      <c r="D17">
        <f t="shared" si="0"/>
        <v>4.5845034306464916</v>
      </c>
      <c r="E17">
        <v>4.7177758599544699</v>
      </c>
      <c r="F17">
        <v>1.2660181661826471</v>
      </c>
      <c r="G17">
        <f t="shared" si="1"/>
        <v>2.6420743641959019</v>
      </c>
      <c r="I17">
        <v>729.17535343982877</v>
      </c>
      <c r="J17">
        <v>658.17166677502246</v>
      </c>
      <c r="K17">
        <v>748.54179864050263</v>
      </c>
      <c r="L17">
        <v>573.4627886494095</v>
      </c>
      <c r="M17">
        <f t="shared" si="2"/>
        <v>677.33790187619081</v>
      </c>
      <c r="O17">
        <f t="shared" si="3"/>
        <v>0</v>
      </c>
      <c r="P17">
        <f t="shared" si="4"/>
        <v>0.69112988116407015</v>
      </c>
      <c r="Q17">
        <f t="shared" si="5"/>
        <v>0.62442946939605615</v>
      </c>
      <c r="R17">
        <f t="shared" si="6"/>
        <v>0.22132764958989978</v>
      </c>
      <c r="S17">
        <f t="shared" si="7"/>
        <v>0.38422175003750647</v>
      </c>
      <c r="U17">
        <f>SUM($O$2:O17)</f>
        <v>100.06647276051096</v>
      </c>
      <c r="V17">
        <f>SUM($P$2:P17)</f>
        <v>99.221674217317158</v>
      </c>
      <c r="W17">
        <f>SUM($Q$2:Q17)</f>
        <v>99.074558016490755</v>
      </c>
      <c r="X17">
        <f>SUM($R$2:R17)</f>
        <v>100.25383089229086</v>
      </c>
      <c r="Y17">
        <f t="shared" si="8"/>
        <v>99.654133971652428</v>
      </c>
    </row>
    <row r="18" spans="1:25" x14ac:dyDescent="0.25">
      <c r="A18">
        <v>14.320817894736843</v>
      </c>
      <c r="B18">
        <v>17</v>
      </c>
      <c r="C18">
        <v>0</v>
      </c>
      <c r="D18">
        <f t="shared" si="0"/>
        <v>2.4595489404964548</v>
      </c>
      <c r="E18">
        <v>2.5602434788488897</v>
      </c>
      <c r="F18">
        <v>0.5657987223176083</v>
      </c>
      <c r="G18">
        <f t="shared" si="1"/>
        <v>1.3963977854157383</v>
      </c>
      <c r="I18">
        <v>729.17535343982877</v>
      </c>
      <c r="J18">
        <v>660.63121571551892</v>
      </c>
      <c r="K18">
        <v>751.10204211935149</v>
      </c>
      <c r="L18">
        <v>574.0285873717271</v>
      </c>
      <c r="M18">
        <f t="shared" si="2"/>
        <v>678.73429966160654</v>
      </c>
      <c r="O18">
        <f t="shared" si="3"/>
        <v>0</v>
      </c>
      <c r="P18">
        <f t="shared" si="4"/>
        <v>0.37078558074561624</v>
      </c>
      <c r="Q18">
        <f t="shared" si="5"/>
        <v>0.3388655002863476</v>
      </c>
      <c r="R18">
        <f t="shared" si="6"/>
        <v>9.8913984567152155E-2</v>
      </c>
      <c r="S18">
        <f t="shared" si="7"/>
        <v>0.202141266399779</v>
      </c>
      <c r="U18">
        <f>SUM($O$2:O18)</f>
        <v>100.06647276051096</v>
      </c>
      <c r="V18">
        <f>SUM($P$2:P18)</f>
        <v>99.592459798062777</v>
      </c>
      <c r="W18">
        <f>SUM($Q$2:Q18)</f>
        <v>99.413423516777101</v>
      </c>
      <c r="X18">
        <f>SUM($R$2:R18)</f>
        <v>100.35274487685801</v>
      </c>
      <c r="Y18">
        <f t="shared" si="8"/>
        <v>99.85627523805222</v>
      </c>
    </row>
    <row r="19" spans="1:25" x14ac:dyDescent="0.25">
      <c r="A19">
        <v>15.163218947368422</v>
      </c>
      <c r="B19">
        <v>18</v>
      </c>
      <c r="C19">
        <v>0</v>
      </c>
      <c r="D19">
        <f t="shared" si="0"/>
        <v>2.122670189727295</v>
      </c>
      <c r="E19">
        <v>2.7308488554271322</v>
      </c>
      <c r="F19">
        <v>-0.26998874661781219</v>
      </c>
      <c r="G19">
        <f t="shared" si="1"/>
        <v>1.1458825746341537</v>
      </c>
      <c r="I19">
        <v>729.17535343982877</v>
      </c>
      <c r="J19">
        <v>662.75388590524619</v>
      </c>
      <c r="K19">
        <v>753.83289097477859</v>
      </c>
      <c r="L19">
        <v>573.75859862510924</v>
      </c>
      <c r="M19">
        <f t="shared" si="2"/>
        <v>679.88018223624078</v>
      </c>
      <c r="O19">
        <f t="shared" si="3"/>
        <v>0</v>
      </c>
      <c r="P19">
        <f t="shared" si="4"/>
        <v>0.31999993416295958</v>
      </c>
      <c r="Q19">
        <f t="shared" si="5"/>
        <v>0.36144627307742599</v>
      </c>
      <c r="R19">
        <f t="shared" si="6"/>
        <v>-4.7199934646137177E-2</v>
      </c>
      <c r="S19">
        <f t="shared" si="7"/>
        <v>0.15856156814856209</v>
      </c>
      <c r="U19">
        <f>SUM($O$2:O19)</f>
        <v>100.06647276051096</v>
      </c>
      <c r="V19">
        <f>SUM($P$2:P19)</f>
        <v>99.912459732225742</v>
      </c>
      <c r="W19">
        <f>SUM($Q$2:Q19)</f>
        <v>99.77486978985452</v>
      </c>
      <c r="X19">
        <f>SUM($R$2:R19)</f>
        <v>100.30554494221188</v>
      </c>
      <c r="Y19">
        <f t="shared" si="8"/>
        <v>100.01483680620078</v>
      </c>
    </row>
    <row r="20" spans="1:25" x14ac:dyDescent="0.25">
      <c r="A20">
        <v>16.005620000000004</v>
      </c>
      <c r="B20">
        <v>19</v>
      </c>
      <c r="C20">
        <v>0</v>
      </c>
      <c r="D20">
        <f t="shared" si="0"/>
        <v>1.6117416474875152</v>
      </c>
      <c r="E20">
        <v>1.0214407570071955</v>
      </c>
      <c r="F20">
        <v>-0.75150131529193709</v>
      </c>
      <c r="G20">
        <f t="shared" si="1"/>
        <v>0.47042027230069339</v>
      </c>
      <c r="I20">
        <v>729.17535343982877</v>
      </c>
      <c r="J20">
        <v>664.36562755273371</v>
      </c>
      <c r="K20">
        <v>754.85433173178581</v>
      </c>
      <c r="L20">
        <v>573.00709730981725</v>
      </c>
      <c r="M20">
        <f t="shared" si="2"/>
        <v>680.35060250854144</v>
      </c>
      <c r="O20">
        <f t="shared" si="3"/>
        <v>0</v>
      </c>
      <c r="P20">
        <f t="shared" si="4"/>
        <v>0.24297567449701904</v>
      </c>
      <c r="Q20">
        <f t="shared" si="5"/>
        <v>0.13519457660789855</v>
      </c>
      <c r="R20">
        <f t="shared" si="6"/>
        <v>-0.13137885712872677</v>
      </c>
      <c r="S20">
        <f t="shared" si="7"/>
        <v>6.1697848494047705E-2</v>
      </c>
      <c r="U20">
        <f>SUM($O$2:O20)</f>
        <v>100.06647276051096</v>
      </c>
      <c r="V20">
        <f>SUM($P$2:P20)</f>
        <v>100.15543540672276</v>
      </c>
      <c r="W20">
        <f>SUM($Q$2:Q20)</f>
        <v>99.910064366462422</v>
      </c>
      <c r="X20">
        <f>SUM($R$2:R20)</f>
        <v>100.17416608508316</v>
      </c>
      <c r="Y20">
        <f t="shared" si="8"/>
        <v>100.07653465469483</v>
      </c>
    </row>
    <row r="21" spans="1:25" x14ac:dyDescent="0.25">
      <c r="A21">
        <v>16.84802105263158</v>
      </c>
      <c r="B21">
        <v>20</v>
      </c>
      <c r="C21">
        <v>0</v>
      </c>
      <c r="D21">
        <f t="shared" si="0"/>
        <v>1.0592898636291572</v>
      </c>
      <c r="E21">
        <v>1.0402169773526437</v>
      </c>
      <c r="F21">
        <v>0.36252143269833781</v>
      </c>
      <c r="G21">
        <f t="shared" si="1"/>
        <v>0.61550706842003466</v>
      </c>
      <c r="I21">
        <v>729.17535343982877</v>
      </c>
      <c r="J21">
        <v>665.42491741636286</v>
      </c>
      <c r="K21">
        <v>755.89454870913846</v>
      </c>
      <c r="L21">
        <v>573.36961874251563</v>
      </c>
      <c r="M21">
        <f t="shared" si="2"/>
        <v>680.96610957696146</v>
      </c>
      <c r="O21">
        <f t="shared" si="3"/>
        <v>0</v>
      </c>
      <c r="P21">
        <f t="shared" si="4"/>
        <v>0.15969164133989625</v>
      </c>
      <c r="Q21">
        <f t="shared" si="5"/>
        <v>0.13767973606769637</v>
      </c>
      <c r="R21">
        <f t="shared" si="6"/>
        <v>6.337667086327621E-2</v>
      </c>
      <c r="S21">
        <f t="shared" si="7"/>
        <v>9.0187012067717204E-2</v>
      </c>
      <c r="U21">
        <f>SUM($O$2:O21)</f>
        <v>100.06647276051096</v>
      </c>
      <c r="V21">
        <f>SUM($P$2:P21)</f>
        <v>100.31512704806265</v>
      </c>
      <c r="W21">
        <f>SUM($Q$2:Q21)</f>
        <v>100.04774410253012</v>
      </c>
      <c r="X21">
        <f>SUM($R$2:R21)</f>
        <v>100.23754275594644</v>
      </c>
      <c r="Y21">
        <f t="shared" si="8"/>
        <v>100.16672166676254</v>
      </c>
    </row>
    <row r="23" spans="1:25" s="2" customFormat="1" x14ac:dyDescent="0.25">
      <c r="B23" s="2" t="s">
        <v>40</v>
      </c>
      <c r="C23" s="2">
        <f>SUM(C3:C21)</f>
        <v>728.69097243485737</v>
      </c>
      <c r="D23" s="2">
        <f>SUM(D3:D21)</f>
        <v>663.33457076473269</v>
      </c>
      <c r="E23" s="2">
        <f>SUM(E3:E21)</f>
        <v>755.53382586466807</v>
      </c>
      <c r="F23" s="2">
        <f>SUM(F3:F21)</f>
        <v>572.0108484088928</v>
      </c>
      <c r="O23" s="2">
        <f>SUM(O3:O21)</f>
        <v>100.00000000000003</v>
      </c>
      <c r="P23" s="2">
        <f>SUM(P3:P21)</f>
        <v>99.999999999999986</v>
      </c>
      <c r="Q23" s="2">
        <f>SUM(Q3:Q21)</f>
        <v>100.00000000000001</v>
      </c>
      <c r="R23" s="2">
        <f>SUM(R3:R21)</f>
        <v>100.00000000000003</v>
      </c>
    </row>
    <row r="25" spans="1:25" x14ac:dyDescent="0.25">
      <c r="B25" t="s">
        <v>146</v>
      </c>
      <c r="C25">
        <v>0.90707000000000004</v>
      </c>
      <c r="D25">
        <v>0.93461000000000005</v>
      </c>
      <c r="E25">
        <v>1.0177400000000001</v>
      </c>
      <c r="F25">
        <v>0.91085000000000005</v>
      </c>
      <c r="H25" t="s">
        <v>147</v>
      </c>
      <c r="I25">
        <f>AVERAGE(C25:F25)</f>
        <v>0.9425675</v>
      </c>
      <c r="J25">
        <f>I25*100</f>
        <v>94.256749999999997</v>
      </c>
    </row>
    <row r="27" spans="1:25" x14ac:dyDescent="0.25">
      <c r="B27" t="s">
        <v>155</v>
      </c>
      <c r="C27">
        <v>0.01</v>
      </c>
      <c r="D27">
        <v>9.3100000000000006E-3</v>
      </c>
      <c r="E27">
        <v>9.7999999999999997E-3</v>
      </c>
      <c r="F27">
        <v>1.2500000000000001E-2</v>
      </c>
      <c r="I27">
        <f>SQRT((C27^2)+(D27^2)+(E27^2)+(F27^2))</f>
        <v>2.0951517844776786E-2</v>
      </c>
      <c r="J27">
        <f>I27*100</f>
        <v>2.0951517844776788</v>
      </c>
    </row>
    <row r="29" spans="1:25" x14ac:dyDescent="0.25">
      <c r="B29" t="s">
        <v>156</v>
      </c>
      <c r="C29">
        <f>C25*100</f>
        <v>90.707000000000008</v>
      </c>
      <c r="D29">
        <f t="shared" ref="D29:F29" si="9">D25*100</f>
        <v>93.460999999999999</v>
      </c>
      <c r="E29">
        <f t="shared" si="9"/>
        <v>101.77400000000002</v>
      </c>
      <c r="F29">
        <f t="shared" si="9"/>
        <v>91.085000000000008</v>
      </c>
    </row>
    <row r="30" spans="1:25" x14ac:dyDescent="0.25">
      <c r="B30" t="s">
        <v>157</v>
      </c>
      <c r="C30">
        <f>C27*100</f>
        <v>1</v>
      </c>
      <c r="D30">
        <f t="shared" ref="D30:F30" si="10">D27*100</f>
        <v>0.93100000000000005</v>
      </c>
      <c r="E30">
        <f t="shared" si="10"/>
        <v>0.98</v>
      </c>
      <c r="F30">
        <f t="shared" si="10"/>
        <v>1.25</v>
      </c>
    </row>
    <row r="31" spans="1:25" x14ac:dyDescent="0.25">
      <c r="B31" s="1" t="s">
        <v>26</v>
      </c>
      <c r="C31" s="1" t="s">
        <v>87</v>
      </c>
    </row>
    <row r="32" spans="1:25" x14ac:dyDescent="0.25">
      <c r="B32" s="1">
        <v>1</v>
      </c>
      <c r="C32" s="1">
        <v>4.180693303260175</v>
      </c>
    </row>
    <row r="33" spans="2:3" x14ac:dyDescent="0.25">
      <c r="B33" s="1">
        <v>2</v>
      </c>
      <c r="C33" s="1">
        <v>10.600446695292936</v>
      </c>
    </row>
    <row r="34" spans="2:3" x14ac:dyDescent="0.25">
      <c r="B34" s="1">
        <v>3</v>
      </c>
      <c r="C34" s="1">
        <v>6.3863157640497148</v>
      </c>
    </row>
    <row r="35" spans="2:3" x14ac:dyDescent="0.25">
      <c r="B35" s="1">
        <v>4</v>
      </c>
      <c r="C35" s="1">
        <v>13.967967559703526</v>
      </c>
    </row>
    <row r="36" spans="2:3" x14ac:dyDescent="0.25">
      <c r="B36" s="1">
        <v>5</v>
      </c>
      <c r="C36" s="1">
        <v>116.74326079045584</v>
      </c>
    </row>
    <row r="37" spans="2:3" x14ac:dyDescent="0.25">
      <c r="B37" s="1">
        <v>6</v>
      </c>
      <c r="C37" s="1">
        <v>269.51529775297234</v>
      </c>
    </row>
    <row r="38" spans="2:3" x14ac:dyDescent="0.25">
      <c r="B38" s="1">
        <v>7</v>
      </c>
      <c r="C38" s="1">
        <v>281.80394847502168</v>
      </c>
    </row>
    <row r="39" spans="2:3" x14ac:dyDescent="0.25">
      <c r="B39" s="1">
        <v>8</v>
      </c>
      <c r="C39" s="1">
        <v>206.71725144183435</v>
      </c>
    </row>
    <row r="40" spans="2:3" x14ac:dyDescent="0.25">
      <c r="B40" s="1">
        <v>9</v>
      </c>
      <c r="C40" s="1">
        <v>140.99536130385175</v>
      </c>
    </row>
    <row r="41" spans="2:3" x14ac:dyDescent="0.25">
      <c r="B41" s="1">
        <v>10</v>
      </c>
      <c r="C41" s="1">
        <v>95.471984764850973</v>
      </c>
    </row>
    <row r="42" spans="2:3" x14ac:dyDescent="0.25">
      <c r="B42" s="1">
        <v>11</v>
      </c>
      <c r="C42" s="1">
        <v>67.817972384111627</v>
      </c>
    </row>
    <row r="43" spans="2:3" x14ac:dyDescent="0.25">
      <c r="B43" s="1">
        <v>12</v>
      </c>
      <c r="C43" s="1">
        <v>38.792031084092208</v>
      </c>
    </row>
    <row r="44" spans="2:3" x14ac:dyDescent="0.25">
      <c r="B44" s="1">
        <v>13</v>
      </c>
      <c r="C44" s="1">
        <v>27.372601482035527</v>
      </c>
    </row>
    <row r="45" spans="2:3" x14ac:dyDescent="0.25">
      <c r="B45" s="1">
        <v>14</v>
      </c>
      <c r="C45" s="1">
        <v>16.142565033952469</v>
      </c>
    </row>
    <row r="46" spans="2:3" x14ac:dyDescent="0.25">
      <c r="B46" s="1">
        <v>15</v>
      </c>
      <c r="C46" s="1">
        <v>10.666628853266452</v>
      </c>
    </row>
    <row r="47" spans="2:3" x14ac:dyDescent="0.25">
      <c r="B47" s="1">
        <v>16</v>
      </c>
      <c r="C47" s="1">
        <v>9.1690068612929831</v>
      </c>
    </row>
    <row r="48" spans="2:3" x14ac:dyDescent="0.25">
      <c r="B48" s="1">
        <v>17</v>
      </c>
      <c r="C48" s="1">
        <v>4.9190978809929096</v>
      </c>
    </row>
    <row r="49" spans="1:10" x14ac:dyDescent="0.25">
      <c r="B49" s="1">
        <v>18</v>
      </c>
      <c r="C49" s="1">
        <v>4.2453403794545901</v>
      </c>
    </row>
    <row r="50" spans="1:10" x14ac:dyDescent="0.25">
      <c r="B50" s="1">
        <v>19</v>
      </c>
      <c r="C50" s="1">
        <v>3.2234832949750305</v>
      </c>
    </row>
    <row r="51" spans="1:10" x14ac:dyDescent="0.25">
      <c r="B51" s="1">
        <v>20</v>
      </c>
      <c r="C51" s="1">
        <v>2.1185797272583144</v>
      </c>
    </row>
    <row r="56" spans="1:10" x14ac:dyDescent="0.25">
      <c r="A56" t="s">
        <v>2</v>
      </c>
      <c r="C56" t="s">
        <v>182</v>
      </c>
      <c r="D56" t="s">
        <v>182</v>
      </c>
      <c r="E56" t="s">
        <v>182</v>
      </c>
      <c r="F56" t="s">
        <v>182</v>
      </c>
    </row>
    <row r="57" spans="1:10" x14ac:dyDescent="0.25">
      <c r="A57">
        <f>AVERAGE(C57:F57)</f>
        <v>0.84486078947368437</v>
      </c>
      <c r="C57">
        <v>0.85224</v>
      </c>
      <c r="D57">
        <v>0.83456315789473701</v>
      </c>
      <c r="E57">
        <v>0.85168500000000014</v>
      </c>
      <c r="F57">
        <v>0.84095500000000012</v>
      </c>
      <c r="H57">
        <f>A57</f>
        <v>0.84486078947368437</v>
      </c>
    </row>
    <row r="58" spans="1:10" x14ac:dyDescent="0.25">
      <c r="A58">
        <f t="shared" ref="A58:A76" si="11">AVERAGE(C58:F58)</f>
        <v>1.6897215789473687</v>
      </c>
      <c r="C58">
        <v>1.70448</v>
      </c>
      <c r="D58">
        <v>1.669126315789474</v>
      </c>
      <c r="E58">
        <v>1.7033700000000003</v>
      </c>
      <c r="F58">
        <v>1.6819100000000002</v>
      </c>
      <c r="H58">
        <f>A58-A57</f>
        <v>0.84486078947368437</v>
      </c>
    </row>
    <row r="59" spans="1:10" x14ac:dyDescent="0.25">
      <c r="A59">
        <f t="shared" si="11"/>
        <v>2.5345823684210531</v>
      </c>
      <c r="C59">
        <v>2.5567199999999999</v>
      </c>
      <c r="D59">
        <v>2.503689473684211</v>
      </c>
      <c r="E59">
        <v>2.5550550000000003</v>
      </c>
      <c r="F59">
        <v>2.5228650000000004</v>
      </c>
      <c r="H59">
        <f t="shared" ref="H59:H76" si="12">A59-A58</f>
        <v>0.84486078947368437</v>
      </c>
      <c r="I59">
        <f>AVERAGE(H57:H76)</f>
        <v>0.84240105263157905</v>
      </c>
      <c r="J59">
        <f>I59/0.16666666</f>
        <v>5.0544065179657354</v>
      </c>
    </row>
    <row r="60" spans="1:10" x14ac:dyDescent="0.25">
      <c r="A60">
        <f t="shared" si="11"/>
        <v>3.3794431578947375</v>
      </c>
      <c r="C60">
        <v>3.40896</v>
      </c>
      <c r="D60">
        <v>3.338252631578948</v>
      </c>
      <c r="E60">
        <v>3.4067400000000005</v>
      </c>
      <c r="F60">
        <v>3.3638200000000005</v>
      </c>
      <c r="H60">
        <f t="shared" si="12"/>
        <v>0.84486078947368437</v>
      </c>
    </row>
    <row r="61" spans="1:10" x14ac:dyDescent="0.25">
      <c r="A61">
        <f t="shared" si="11"/>
        <v>4.224303947368421</v>
      </c>
      <c r="C61">
        <v>4.2611999999999997</v>
      </c>
      <c r="D61">
        <v>4.1728157894736846</v>
      </c>
      <c r="E61">
        <v>4.2584250000000008</v>
      </c>
      <c r="F61">
        <v>4.2047750000000006</v>
      </c>
      <c r="H61">
        <f t="shared" si="12"/>
        <v>0.84486078947368348</v>
      </c>
    </row>
    <row r="62" spans="1:10" x14ac:dyDescent="0.25">
      <c r="A62">
        <f t="shared" si="11"/>
        <v>5.0691647368421062</v>
      </c>
      <c r="C62">
        <v>5.1134399999999998</v>
      </c>
      <c r="D62">
        <v>5.007378947368422</v>
      </c>
      <c r="E62">
        <v>5.1101100000000006</v>
      </c>
      <c r="F62">
        <v>5.0457300000000007</v>
      </c>
      <c r="H62">
        <f t="shared" si="12"/>
        <v>0.84486078947368526</v>
      </c>
    </row>
    <row r="63" spans="1:10" x14ac:dyDescent="0.25">
      <c r="A63">
        <f t="shared" si="11"/>
        <v>5.9140255263157906</v>
      </c>
      <c r="C63">
        <v>5.9656799999999999</v>
      </c>
      <c r="D63">
        <v>5.8419421052631595</v>
      </c>
      <c r="E63">
        <v>5.9617950000000013</v>
      </c>
      <c r="F63">
        <v>5.8866850000000008</v>
      </c>
      <c r="H63">
        <f t="shared" si="12"/>
        <v>0.84486078947368437</v>
      </c>
    </row>
    <row r="64" spans="1:10" x14ac:dyDescent="0.25">
      <c r="A64">
        <f t="shared" si="11"/>
        <v>6.758886315789475</v>
      </c>
      <c r="C64">
        <v>6.81792</v>
      </c>
      <c r="D64">
        <v>6.6765052631578961</v>
      </c>
      <c r="E64">
        <v>6.8134800000000011</v>
      </c>
      <c r="F64">
        <v>6.727640000000001</v>
      </c>
      <c r="H64">
        <f t="shared" si="12"/>
        <v>0.84486078947368437</v>
      </c>
    </row>
    <row r="65" spans="1:8" x14ac:dyDescent="0.25">
      <c r="A65">
        <f t="shared" si="11"/>
        <v>7.6037471052631593</v>
      </c>
      <c r="C65">
        <v>7.6701600000000001</v>
      </c>
      <c r="D65">
        <v>7.5110684210526326</v>
      </c>
      <c r="E65">
        <v>7.6651650000000009</v>
      </c>
      <c r="F65">
        <v>7.5685950000000011</v>
      </c>
      <c r="H65">
        <f t="shared" si="12"/>
        <v>0.84486078947368437</v>
      </c>
    </row>
    <row r="66" spans="1:8" x14ac:dyDescent="0.25">
      <c r="A66">
        <f t="shared" si="11"/>
        <v>8.4486078947368419</v>
      </c>
      <c r="C66">
        <v>8.5223999999999993</v>
      </c>
      <c r="D66">
        <v>8.3456315789473692</v>
      </c>
      <c r="E66">
        <v>8.5168500000000016</v>
      </c>
      <c r="F66">
        <v>8.4095500000000012</v>
      </c>
      <c r="H66">
        <f t="shared" si="12"/>
        <v>0.84486078947368259</v>
      </c>
    </row>
    <row r="67" spans="1:8" x14ac:dyDescent="0.25">
      <c r="A67">
        <f t="shared" si="11"/>
        <v>9.2934686842105272</v>
      </c>
      <c r="C67">
        <v>9.3746399999999994</v>
      </c>
      <c r="D67">
        <v>9.1801947368421075</v>
      </c>
      <c r="E67">
        <v>9.3685350000000014</v>
      </c>
      <c r="F67">
        <v>9.2505050000000004</v>
      </c>
      <c r="H67">
        <f t="shared" si="12"/>
        <v>0.84486078947368526</v>
      </c>
    </row>
    <row r="68" spans="1:8" x14ac:dyDescent="0.25">
      <c r="A68">
        <f t="shared" si="11"/>
        <v>10.138329473684212</v>
      </c>
      <c r="C68">
        <v>10.22688</v>
      </c>
      <c r="D68">
        <v>10.014757894736844</v>
      </c>
      <c r="E68">
        <v>10.220220000000001</v>
      </c>
      <c r="F68">
        <v>10.091460000000001</v>
      </c>
      <c r="H68">
        <f t="shared" si="12"/>
        <v>0.84486078947368526</v>
      </c>
    </row>
    <row r="69" spans="1:8" x14ac:dyDescent="0.25">
      <c r="A69">
        <f t="shared" si="11"/>
        <v>10.983190263157898</v>
      </c>
      <c r="C69">
        <v>11.07912</v>
      </c>
      <c r="D69">
        <v>10.849321052631581</v>
      </c>
      <c r="E69">
        <v>11.071905000000001</v>
      </c>
      <c r="F69">
        <v>10.932415000000002</v>
      </c>
      <c r="H69">
        <f t="shared" si="12"/>
        <v>0.84486078947368526</v>
      </c>
    </row>
    <row r="70" spans="1:8" x14ac:dyDescent="0.25">
      <c r="A70">
        <f t="shared" si="11"/>
        <v>11.828051052631581</v>
      </c>
      <c r="C70">
        <v>11.93136</v>
      </c>
      <c r="D70">
        <v>11.683884210526319</v>
      </c>
      <c r="E70">
        <v>11.923590000000003</v>
      </c>
      <c r="F70">
        <v>11.773370000000002</v>
      </c>
      <c r="H70">
        <f t="shared" si="12"/>
        <v>0.84486078947368348</v>
      </c>
    </row>
    <row r="71" spans="1:8" x14ac:dyDescent="0.25">
      <c r="A71">
        <f t="shared" si="11"/>
        <v>12.672911842105265</v>
      </c>
      <c r="C71">
        <v>12.7836</v>
      </c>
      <c r="D71">
        <v>12.518447368421056</v>
      </c>
      <c r="E71">
        <v>12.775275000000002</v>
      </c>
      <c r="F71">
        <v>12.614325000000001</v>
      </c>
      <c r="H71">
        <f t="shared" si="12"/>
        <v>0.84486078947368348</v>
      </c>
    </row>
    <row r="72" spans="1:8" x14ac:dyDescent="0.25">
      <c r="A72">
        <f t="shared" si="11"/>
        <v>13.478416842105267</v>
      </c>
      <c r="D72">
        <v>13.353010526315792</v>
      </c>
      <c r="E72">
        <v>13.626960000000002</v>
      </c>
      <c r="F72">
        <v>13.455280000000002</v>
      </c>
      <c r="H72">
        <f t="shared" si="12"/>
        <v>0.80550500000000191</v>
      </c>
    </row>
    <row r="73" spans="1:8" x14ac:dyDescent="0.25">
      <c r="A73">
        <f t="shared" si="11"/>
        <v>14.320817894736843</v>
      </c>
      <c r="D73">
        <v>14.187573684210529</v>
      </c>
      <c r="E73">
        <v>14.478645000000002</v>
      </c>
      <c r="F73">
        <v>14.296235000000003</v>
      </c>
      <c r="H73">
        <f t="shared" si="12"/>
        <v>0.84240105263157616</v>
      </c>
    </row>
    <row r="74" spans="1:8" x14ac:dyDescent="0.25">
      <c r="A74">
        <f t="shared" si="11"/>
        <v>15.163218947368422</v>
      </c>
      <c r="D74">
        <v>15.022136842105265</v>
      </c>
      <c r="E74">
        <v>15.330330000000002</v>
      </c>
      <c r="F74">
        <v>15.137190000000002</v>
      </c>
      <c r="H74">
        <f t="shared" si="12"/>
        <v>0.84240105263157972</v>
      </c>
    </row>
    <row r="75" spans="1:8" x14ac:dyDescent="0.25">
      <c r="A75">
        <f t="shared" si="11"/>
        <v>16.005620000000004</v>
      </c>
      <c r="D75">
        <v>15.856700000000004</v>
      </c>
      <c r="E75">
        <v>16.182015000000003</v>
      </c>
      <c r="F75">
        <v>15.978145000000001</v>
      </c>
      <c r="H75">
        <f t="shared" si="12"/>
        <v>0.84240105263158149</v>
      </c>
    </row>
    <row r="76" spans="1:8" x14ac:dyDescent="0.25">
      <c r="A76">
        <f t="shared" si="11"/>
        <v>16.84802105263158</v>
      </c>
      <c r="D76">
        <v>16.691263157894738</v>
      </c>
      <c r="E76">
        <v>17.033700000000003</v>
      </c>
      <c r="F76">
        <v>16.819100000000002</v>
      </c>
      <c r="H76">
        <f t="shared" si="12"/>
        <v>0.84240105263157616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9"/>
  <sheetViews>
    <sheetView workbookViewId="0">
      <selection activeCell="B2" sqref="B2"/>
    </sheetView>
  </sheetViews>
  <sheetFormatPr defaultRowHeight="15" x14ac:dyDescent="0.25"/>
  <cols>
    <col min="2" max="7" width="13.85546875" bestFit="1" customWidth="1"/>
    <col min="9" max="14" width="14.42578125" bestFit="1" customWidth="1"/>
    <col min="16" max="21" width="15.5703125" bestFit="1" customWidth="1"/>
  </cols>
  <sheetData>
    <row r="1" spans="1:21" x14ac:dyDescent="0.25">
      <c r="A1" t="s">
        <v>26</v>
      </c>
      <c r="B1" t="s">
        <v>54</v>
      </c>
      <c r="C1" t="s">
        <v>55</v>
      </c>
      <c r="D1" t="s">
        <v>56</v>
      </c>
      <c r="E1" t="s">
        <v>57</v>
      </c>
      <c r="F1" t="s">
        <v>58</v>
      </c>
      <c r="G1" t="s">
        <v>59</v>
      </c>
      <c r="I1" t="s">
        <v>27</v>
      </c>
      <c r="J1" t="s">
        <v>28</v>
      </c>
      <c r="K1" t="s">
        <v>29</v>
      </c>
      <c r="L1" t="s">
        <v>30</v>
      </c>
      <c r="M1" t="s">
        <v>31</v>
      </c>
      <c r="N1" t="s">
        <v>32</v>
      </c>
      <c r="P1" t="s">
        <v>76</v>
      </c>
      <c r="Q1" t="s">
        <v>77</v>
      </c>
      <c r="R1" t="s">
        <v>78</v>
      </c>
      <c r="S1" t="s">
        <v>79</v>
      </c>
      <c r="T1" t="s">
        <v>80</v>
      </c>
      <c r="U1" t="s">
        <v>81</v>
      </c>
    </row>
    <row r="2" spans="1:21" x14ac:dyDescent="0.25">
      <c r="A2">
        <v>1</v>
      </c>
      <c r="B2">
        <v>0.24612004253878467</v>
      </c>
      <c r="C2">
        <v>0.15804625966359417</v>
      </c>
      <c r="D2">
        <v>0.86313589156047033</v>
      </c>
      <c r="E2">
        <v>0.60557255697673851</v>
      </c>
      <c r="F2">
        <v>1.6515393021055278</v>
      </c>
      <c r="G2">
        <v>1.0735552086737281</v>
      </c>
      <c r="I2">
        <f>(B2/$B$23)*100</f>
        <v>3.2518096332299726E-2</v>
      </c>
      <c r="J2">
        <f>(C2/$C$23)*100</f>
        <v>2.2198382258216971E-2</v>
      </c>
      <c r="K2">
        <f>(D2/$D$23)*100</f>
        <v>0.12593556264494213</v>
      </c>
      <c r="L2">
        <f>(E2/$E$23)*100</f>
        <v>8.9011570364948958E-2</v>
      </c>
      <c r="M2">
        <f>(F2/$F$23)*100</f>
        <v>0.23994644573358254</v>
      </c>
      <c r="N2">
        <f>(G2/$G$23)*100</f>
        <v>0.1576517823097916</v>
      </c>
      <c r="P2">
        <f>SUM($I$2:I2)</f>
        <v>3.2518096332299726E-2</v>
      </c>
      <c r="Q2">
        <f>SUM($J$2:J2)</f>
        <v>2.2198382258216971E-2</v>
      </c>
      <c r="R2">
        <f>SUM($K$2:K2)</f>
        <v>0.12593556264494213</v>
      </c>
      <c r="S2">
        <f>SUM($L$2:L2)</f>
        <v>8.9011570364948958E-2</v>
      </c>
      <c r="T2">
        <f>SUM($M$2:M2)</f>
        <v>0.23994644573358254</v>
      </c>
      <c r="U2">
        <f>SUM($N$2:N2)</f>
        <v>0.1576517823097916</v>
      </c>
    </row>
    <row r="3" spans="1:21" x14ac:dyDescent="0.25">
      <c r="A3">
        <v>2</v>
      </c>
      <c r="B3">
        <v>0.23628910614127782</v>
      </c>
      <c r="C3">
        <v>0.5693298532353922</v>
      </c>
      <c r="D3">
        <v>1.8457138796799257</v>
      </c>
      <c r="E3">
        <v>0.65179699146810055</v>
      </c>
      <c r="F3">
        <v>1.6580649251063218</v>
      </c>
      <c r="G3">
        <v>2.2259660483044463</v>
      </c>
      <c r="I3">
        <f t="shared" ref="I3:I21" si="0">(B3/$B$23)*100</f>
        <v>3.1219204403331924E-2</v>
      </c>
      <c r="J3">
        <f t="shared" ref="J3:J21" si="1">(C3/$C$23)*100</f>
        <v>7.996520601015529E-2</v>
      </c>
      <c r="K3">
        <f t="shared" ref="K3:K21" si="2">(D3/$D$23)*100</f>
        <v>0.26929828569501202</v>
      </c>
      <c r="L3">
        <f t="shared" ref="L3:L21" si="3">(E3/$E$23)*100</f>
        <v>9.5805982456291294E-2</v>
      </c>
      <c r="M3">
        <f t="shared" ref="M3:M21" si="4">(F3/$F$23)*100</f>
        <v>0.24089453097941449</v>
      </c>
      <c r="N3">
        <f t="shared" ref="N3:N21" si="5">(G3/$G$23)*100</f>
        <v>0.3268835287100102</v>
      </c>
      <c r="P3">
        <f>SUM($I$2:I3)</f>
        <v>6.373730073563165E-2</v>
      </c>
      <c r="Q3">
        <f>SUM($J$2:J3)</f>
        <v>0.10216358826837227</v>
      </c>
      <c r="R3">
        <f>SUM($K$2:K3)</f>
        <v>0.39523384833995412</v>
      </c>
      <c r="S3">
        <f>SUM($L$2:L3)</f>
        <v>0.18481755282124024</v>
      </c>
      <c r="T3">
        <f>SUM($M$2:M3)</f>
        <v>0.48084097671299703</v>
      </c>
      <c r="U3">
        <f>SUM($N$2:N3)</f>
        <v>0.4845353110198018</v>
      </c>
    </row>
    <row r="4" spans="1:21" x14ac:dyDescent="0.25">
      <c r="A4">
        <v>3</v>
      </c>
      <c r="B4">
        <v>0.36285389820792302</v>
      </c>
      <c r="C4">
        <v>0.56533708927781912</v>
      </c>
      <c r="D4">
        <v>0.86566653556227446</v>
      </c>
      <c r="E4">
        <v>1.0215796541933371</v>
      </c>
      <c r="F4">
        <v>1.3158553664089323</v>
      </c>
      <c r="G4">
        <v>1.6250480174002497</v>
      </c>
      <c r="I4">
        <f t="shared" si="0"/>
        <v>4.7941313087561048E-2</v>
      </c>
      <c r="J4">
        <f t="shared" si="1"/>
        <v>7.9404402478419095E-2</v>
      </c>
      <c r="K4">
        <f t="shared" si="2"/>
        <v>0.12630479543822229</v>
      </c>
      <c r="L4">
        <f t="shared" si="3"/>
        <v>0.15015939580651008</v>
      </c>
      <c r="M4">
        <f t="shared" si="4"/>
        <v>0.19117608516294932</v>
      </c>
      <c r="N4">
        <f t="shared" si="5"/>
        <v>0.2386386039695548</v>
      </c>
      <c r="P4">
        <f>SUM($I$2:I4)</f>
        <v>0.11167861382319269</v>
      </c>
      <c r="Q4">
        <f>SUM($J$2:J4)</f>
        <v>0.18156799074679136</v>
      </c>
      <c r="R4">
        <f>SUM($K$2:K4)</f>
        <v>0.52153864377817638</v>
      </c>
      <c r="S4">
        <f>SUM($L$2:L4)</f>
        <v>0.33497694862775029</v>
      </c>
      <c r="T4">
        <f>SUM($M$2:M4)</f>
        <v>0.67201706187594634</v>
      </c>
      <c r="U4">
        <f>SUM($N$2:N4)</f>
        <v>0.72317391498935657</v>
      </c>
    </row>
    <row r="5" spans="1:21" x14ac:dyDescent="0.25">
      <c r="A5">
        <v>4</v>
      </c>
      <c r="B5">
        <v>0.77957532463277901</v>
      </c>
      <c r="C5">
        <v>2.4045112213167013</v>
      </c>
      <c r="D5">
        <v>2.7987655309054356</v>
      </c>
      <c r="E5">
        <v>2.5460607150540491</v>
      </c>
      <c r="F5">
        <v>2.8527653245053197</v>
      </c>
      <c r="G5">
        <v>4.53374921741141</v>
      </c>
      <c r="I5">
        <f t="shared" si="0"/>
        <v>0.10299976078013934</v>
      </c>
      <c r="J5">
        <f t="shared" si="1"/>
        <v>0.33772554534712262</v>
      </c>
      <c r="K5">
        <f t="shared" si="2"/>
        <v>0.40835297812563848</v>
      </c>
      <c r="L5">
        <f t="shared" si="3"/>
        <v>0.37423899065520422</v>
      </c>
      <c r="M5">
        <f t="shared" si="4"/>
        <v>0.41446842909180959</v>
      </c>
      <c r="N5">
        <f t="shared" si="5"/>
        <v>0.66578191684574783</v>
      </c>
      <c r="P5">
        <f>SUM($I$2:I5)</f>
        <v>0.21467837460333203</v>
      </c>
      <c r="Q5">
        <f>SUM($J$2:J5)</f>
        <v>0.51929353609391393</v>
      </c>
      <c r="R5">
        <f>SUM($K$2:K5)</f>
        <v>0.92989162190381491</v>
      </c>
      <c r="S5">
        <f>SUM($L$2:L5)</f>
        <v>0.70921593928295446</v>
      </c>
      <c r="T5">
        <f>SUM($M$2:M5)</f>
        <v>1.0864854909677559</v>
      </c>
      <c r="U5">
        <f>SUM($N$2:N5)</f>
        <v>1.3889558318351045</v>
      </c>
    </row>
    <row r="6" spans="1:21" x14ac:dyDescent="0.25">
      <c r="A6">
        <v>5</v>
      </c>
      <c r="B6">
        <v>22.106896818597946</v>
      </c>
      <c r="C6">
        <v>14.834296967791065</v>
      </c>
      <c r="D6">
        <v>51.697609853060932</v>
      </c>
      <c r="E6">
        <v>34.959305182243526</v>
      </c>
      <c r="F6">
        <v>45.202046058577977</v>
      </c>
      <c r="G6">
        <v>51.793564546179482</v>
      </c>
      <c r="I6">
        <f t="shared" si="0"/>
        <v>2.9208275479722259</v>
      </c>
      <c r="J6">
        <f t="shared" si="1"/>
        <v>2.0835506979023335</v>
      </c>
      <c r="K6">
        <f t="shared" si="2"/>
        <v>7.5429230181512024</v>
      </c>
      <c r="L6">
        <f t="shared" si="3"/>
        <v>5.1385793779597009</v>
      </c>
      <c r="M6">
        <f t="shared" si="4"/>
        <v>6.5672492793928399</v>
      </c>
      <c r="N6">
        <f t="shared" si="5"/>
        <v>7.6058945985366808</v>
      </c>
      <c r="P6">
        <f>SUM($I$2:I6)</f>
        <v>3.1355059225755579</v>
      </c>
      <c r="Q6">
        <f>SUM($J$2:J6)</f>
        <v>2.6028442339962474</v>
      </c>
      <c r="R6">
        <f>SUM($K$2:K6)</f>
        <v>8.4728146400550166</v>
      </c>
      <c r="S6">
        <f>SUM($L$2:L6)</f>
        <v>5.8477953172426549</v>
      </c>
      <c r="T6">
        <f>SUM($M$2:M6)</f>
        <v>7.6537347703605958</v>
      </c>
      <c r="U6">
        <f>SUM($N$2:N6)</f>
        <v>8.9948504303717858</v>
      </c>
    </row>
    <row r="7" spans="1:21" x14ac:dyDescent="0.25">
      <c r="A7">
        <v>6</v>
      </c>
      <c r="B7">
        <v>134.56940436341861</v>
      </c>
      <c r="C7">
        <v>127.59570045475117</v>
      </c>
      <c r="D7">
        <v>164.89810331941408</v>
      </c>
      <c r="E7">
        <v>121.18102024178384</v>
      </c>
      <c r="F7">
        <v>142.88728382498789</v>
      </c>
      <c r="G7">
        <v>125.52974219541949</v>
      </c>
      <c r="I7">
        <f t="shared" si="0"/>
        <v>17.779701357642427</v>
      </c>
      <c r="J7">
        <f t="shared" si="1"/>
        <v>17.921449955401638</v>
      </c>
      <c r="K7">
        <f t="shared" si="2"/>
        <v>24.059404346018127</v>
      </c>
      <c r="L7">
        <f t="shared" si="3"/>
        <v>17.812090039215867</v>
      </c>
      <c r="M7">
        <f t="shared" si="4"/>
        <v>20.759600362293256</v>
      </c>
      <c r="N7">
        <f t="shared" si="5"/>
        <v>18.434066017382669</v>
      </c>
      <c r="P7">
        <f>SUM($I$2:I7)</f>
        <v>20.915207280217984</v>
      </c>
      <c r="Q7">
        <f>SUM($J$2:J7)</f>
        <v>20.524294189397885</v>
      </c>
      <c r="R7">
        <f>SUM($K$2:K7)</f>
        <v>32.532218986073147</v>
      </c>
      <c r="S7">
        <f>SUM($L$2:L7)</f>
        <v>23.659885356458524</v>
      </c>
      <c r="T7">
        <f>SUM($M$2:M7)</f>
        <v>28.413335132653852</v>
      </c>
      <c r="U7">
        <f>SUM($N$2:N7)</f>
        <v>27.428916447754453</v>
      </c>
    </row>
    <row r="8" spans="1:21" x14ac:dyDescent="0.25">
      <c r="A8">
        <v>7</v>
      </c>
      <c r="B8">
        <v>214.64115020261761</v>
      </c>
      <c r="C8">
        <v>210.69062017972084</v>
      </c>
      <c r="D8">
        <v>178.79772936946318</v>
      </c>
      <c r="E8">
        <v>154.91646409420844</v>
      </c>
      <c r="F8">
        <v>159.30286995994868</v>
      </c>
      <c r="G8">
        <v>142.91761899779709</v>
      </c>
      <c r="I8">
        <f t="shared" si="0"/>
        <v>28.359013460126636</v>
      </c>
      <c r="J8">
        <f t="shared" si="1"/>
        <v>29.592544201459436</v>
      </c>
      <c r="K8">
        <f t="shared" si="2"/>
        <v>26.087424782061593</v>
      </c>
      <c r="L8">
        <f t="shared" si="3"/>
        <v>22.770777152209039</v>
      </c>
      <c r="M8">
        <f t="shared" si="4"/>
        <v>23.14456422158241</v>
      </c>
      <c r="N8">
        <f t="shared" si="5"/>
        <v>20.987478963759624</v>
      </c>
      <c r="P8">
        <f>SUM($I$2:I8)</f>
        <v>49.274220740344617</v>
      </c>
      <c r="Q8">
        <f>SUM($J$2:J8)</f>
        <v>50.116838390857325</v>
      </c>
      <c r="R8">
        <f>SUM($K$2:K8)</f>
        <v>58.619643768134736</v>
      </c>
      <c r="S8">
        <f>SUM($L$2:L8)</f>
        <v>46.430662508667567</v>
      </c>
      <c r="T8">
        <f>SUM($M$2:M8)</f>
        <v>51.557899354236262</v>
      </c>
      <c r="U8">
        <f>SUM($N$2:N8)</f>
        <v>48.416395411514074</v>
      </c>
    </row>
    <row r="9" spans="1:21" x14ac:dyDescent="0.25">
      <c r="A9">
        <v>8</v>
      </c>
      <c r="B9">
        <v>192.93438915869777</v>
      </c>
      <c r="C9">
        <v>170.93674358762814</v>
      </c>
      <c r="D9">
        <v>117.76872291336815</v>
      </c>
      <c r="E9">
        <v>129.43082915876406</v>
      </c>
      <c r="F9">
        <v>117.7750878351153</v>
      </c>
      <c r="G9">
        <v>112.93425025154367</v>
      </c>
      <c r="I9">
        <f t="shared" si="0"/>
        <v>25.491053015267035</v>
      </c>
      <c r="J9">
        <f t="shared" si="1"/>
        <v>24.008914758310176</v>
      </c>
      <c r="K9">
        <f t="shared" si="2"/>
        <v>17.183007365454046</v>
      </c>
      <c r="L9">
        <f t="shared" si="3"/>
        <v>19.024708475191947</v>
      </c>
      <c r="M9">
        <f t="shared" si="4"/>
        <v>17.111136069222475</v>
      </c>
      <c r="N9">
        <f t="shared" si="5"/>
        <v>16.584415679908378</v>
      </c>
      <c r="P9">
        <f>SUM($I$2:I9)</f>
        <v>74.765273755611645</v>
      </c>
      <c r="Q9">
        <f>SUM($J$2:J9)</f>
        <v>74.125753149167508</v>
      </c>
      <c r="R9">
        <f>SUM($K$2:K9)</f>
        <v>75.802651133588782</v>
      </c>
      <c r="S9">
        <f>SUM($L$2:L9)</f>
        <v>65.45537098385951</v>
      </c>
      <c r="T9">
        <f>SUM($M$2:M9)</f>
        <v>68.669035423458737</v>
      </c>
      <c r="U9">
        <f>SUM($N$2:N9)</f>
        <v>65.000811091422449</v>
      </c>
    </row>
    <row r="10" spans="1:21" x14ac:dyDescent="0.25">
      <c r="A10">
        <v>9</v>
      </c>
      <c r="B10">
        <v>111.4139798845127</v>
      </c>
      <c r="C10">
        <v>95.276946886390391</v>
      </c>
      <c r="D10">
        <v>70.542342676901569</v>
      </c>
      <c r="E10">
        <v>85.473192014563082</v>
      </c>
      <c r="F10">
        <v>77.470641573883498</v>
      </c>
      <c r="G10">
        <v>83.128806538149405</v>
      </c>
      <c r="I10">
        <f t="shared" si="0"/>
        <v>14.720339283537074</v>
      </c>
      <c r="J10">
        <f t="shared" si="1"/>
        <v>13.382120474611375</v>
      </c>
      <c r="K10">
        <f t="shared" si="2"/>
        <v>10.29245765605557</v>
      </c>
      <c r="L10">
        <f t="shared" si="3"/>
        <v>12.56348716213922</v>
      </c>
      <c r="M10">
        <f t="shared" si="4"/>
        <v>11.255442162747817</v>
      </c>
      <c r="N10">
        <f t="shared" si="5"/>
        <v>12.207480720265471</v>
      </c>
      <c r="P10">
        <f>SUM($I$2:I10)</f>
        <v>89.485613039148717</v>
      </c>
      <c r="Q10">
        <f>SUM($J$2:J10)</f>
        <v>87.507873623778877</v>
      </c>
      <c r="R10">
        <f>SUM($K$2:K10)</f>
        <v>86.095108789644357</v>
      </c>
      <c r="S10">
        <f>SUM($L$2:L10)</f>
        <v>78.018858145998735</v>
      </c>
      <c r="T10">
        <f>SUM($M$2:M10)</f>
        <v>79.92447758620655</v>
      </c>
      <c r="U10">
        <f>SUM($N$2:N10)</f>
        <v>77.208291811687914</v>
      </c>
    </row>
    <row r="11" spans="1:21" x14ac:dyDescent="0.25">
      <c r="A11">
        <v>10</v>
      </c>
      <c r="B11">
        <v>46.669991541214337</v>
      </c>
      <c r="C11">
        <v>45.297062410986165</v>
      </c>
      <c r="D11">
        <v>40.26741166553559</v>
      </c>
      <c r="E11">
        <v>55.031661551516081</v>
      </c>
      <c r="F11">
        <v>47.516387344356488</v>
      </c>
      <c r="G11">
        <v>61.532589041938088</v>
      </c>
      <c r="I11">
        <f t="shared" si="0"/>
        <v>6.1661751115846979</v>
      </c>
      <c r="J11">
        <f t="shared" si="1"/>
        <v>6.3621974269664001</v>
      </c>
      <c r="K11">
        <f t="shared" si="2"/>
        <v>5.8752036544172084</v>
      </c>
      <c r="L11">
        <f t="shared" si="3"/>
        <v>8.088964002840358</v>
      </c>
      <c r="M11">
        <f t="shared" si="4"/>
        <v>6.9034919380017348</v>
      </c>
      <c r="N11">
        <f t="shared" si="5"/>
        <v>9.0360721593273059</v>
      </c>
      <c r="P11">
        <f>SUM($I$2:I11)</f>
        <v>95.65178815073341</v>
      </c>
      <c r="Q11">
        <f>SUM($J$2:J11)</f>
        <v>93.870071050745281</v>
      </c>
      <c r="R11">
        <f>SUM($K$2:K11)</f>
        <v>91.970312444061562</v>
      </c>
      <c r="S11">
        <f>SUM($L$2:L11)</f>
        <v>86.107822148839091</v>
      </c>
      <c r="T11">
        <f>SUM($M$2:M11)</f>
        <v>86.827969524208285</v>
      </c>
      <c r="U11">
        <f>SUM($N$2:N11)</f>
        <v>86.244363971015218</v>
      </c>
    </row>
    <row r="12" spans="1:21" x14ac:dyDescent="0.25">
      <c r="A12">
        <v>11</v>
      </c>
      <c r="B12">
        <v>17.063935446918997</v>
      </c>
      <c r="C12">
        <v>21.137657233009303</v>
      </c>
      <c r="D12">
        <v>23.534710664283491</v>
      </c>
      <c r="E12">
        <v>35.046057833536274</v>
      </c>
      <c r="F12">
        <v>29.454719254286857</v>
      </c>
      <c r="G12">
        <v>37.921496049773239</v>
      </c>
      <c r="I12">
        <f t="shared" si="0"/>
        <v>2.2545368144230449</v>
      </c>
      <c r="J12">
        <f t="shared" si="1"/>
        <v>2.9688889588419047</v>
      </c>
      <c r="K12">
        <f t="shared" si="2"/>
        <v>3.4338243353941409</v>
      </c>
      <c r="L12">
        <f t="shared" si="3"/>
        <v>5.1513309295878686</v>
      </c>
      <c r="M12">
        <f t="shared" si="4"/>
        <v>4.2793745120908167</v>
      </c>
      <c r="N12">
        <f t="shared" si="5"/>
        <v>5.5687787566008708</v>
      </c>
      <c r="P12">
        <f>SUM($I$2:I12)</f>
        <v>97.906324965156458</v>
      </c>
      <c r="Q12">
        <f>SUM($J$2:J12)</f>
        <v>96.838960009587183</v>
      </c>
      <c r="R12">
        <f>SUM($K$2:K12)</f>
        <v>95.404136779455698</v>
      </c>
      <c r="S12">
        <f>SUM($L$2:L12)</f>
        <v>91.259153078426962</v>
      </c>
      <c r="T12">
        <f>SUM($M$2:M12)</f>
        <v>91.107344036299097</v>
      </c>
      <c r="U12">
        <f>SUM($N$2:N12)</f>
        <v>91.813142727616082</v>
      </c>
    </row>
    <row r="13" spans="1:21" x14ac:dyDescent="0.25">
      <c r="A13">
        <v>12</v>
      </c>
      <c r="B13">
        <v>7.6707699477803892</v>
      </c>
      <c r="C13">
        <v>9.927039135445165</v>
      </c>
      <c r="D13">
        <v>13.007551729814507</v>
      </c>
      <c r="E13">
        <v>21.045199638827231</v>
      </c>
      <c r="F13">
        <v>19.753486206260973</v>
      </c>
      <c r="G13">
        <v>20.959781101467932</v>
      </c>
      <c r="I13">
        <f t="shared" si="0"/>
        <v>1.0134844506437333</v>
      </c>
      <c r="J13">
        <f t="shared" si="1"/>
        <v>1.3943019587426038</v>
      </c>
      <c r="K13">
        <f t="shared" si="2"/>
        <v>1.8978626213374372</v>
      </c>
      <c r="L13">
        <f t="shared" si="3"/>
        <v>3.0933803834307922</v>
      </c>
      <c r="M13">
        <f t="shared" si="4"/>
        <v>2.8699158415406658</v>
      </c>
      <c r="N13">
        <f t="shared" si="5"/>
        <v>3.0779477578537406</v>
      </c>
      <c r="P13">
        <f>SUM($I$2:I13)</f>
        <v>98.919809415800188</v>
      </c>
      <c r="Q13">
        <f>SUM($J$2:J13)</f>
        <v>98.233261968329785</v>
      </c>
      <c r="R13">
        <f>SUM($K$2:K13)</f>
        <v>97.301999400793136</v>
      </c>
      <c r="S13">
        <f>SUM($L$2:L13)</f>
        <v>94.35253346185776</v>
      </c>
      <c r="T13">
        <f>SUM($M$2:M13)</f>
        <v>93.977259877839757</v>
      </c>
      <c r="U13">
        <f>SUM($N$2:N13)</f>
        <v>94.891090485469817</v>
      </c>
    </row>
    <row r="14" spans="1:21" x14ac:dyDescent="0.25">
      <c r="A14">
        <v>13</v>
      </c>
      <c r="B14">
        <v>3.9579616064071867</v>
      </c>
      <c r="C14">
        <v>5.4119688460441413</v>
      </c>
      <c r="D14">
        <v>8.1090540308276164</v>
      </c>
      <c r="E14">
        <v>13.690463860327261</v>
      </c>
      <c r="F14">
        <v>12.609321636934203</v>
      </c>
      <c r="G14">
        <v>13.88110505104477</v>
      </c>
      <c r="I14">
        <f t="shared" si="0"/>
        <v>0.52293740675918632</v>
      </c>
      <c r="J14">
        <f t="shared" si="1"/>
        <v>0.76013790816539462</v>
      </c>
      <c r="K14">
        <f t="shared" si="2"/>
        <v>1.1831489014368792</v>
      </c>
      <c r="L14">
        <f t="shared" si="3"/>
        <v>2.0123264721837795</v>
      </c>
      <c r="M14">
        <f t="shared" si="4"/>
        <v>1.8319648258062451</v>
      </c>
      <c r="N14">
        <f t="shared" si="5"/>
        <v>2.0384428616672521</v>
      </c>
      <c r="P14">
        <f>SUM($I$2:I14)</f>
        <v>99.442746822559371</v>
      </c>
      <c r="Q14">
        <f>SUM($J$2:J14)</f>
        <v>98.993399876495175</v>
      </c>
      <c r="R14">
        <f>SUM($K$2:K14)</f>
        <v>98.485148302230016</v>
      </c>
      <c r="S14">
        <f>SUM($L$2:L14)</f>
        <v>96.364859934041533</v>
      </c>
      <c r="T14">
        <f>SUM($M$2:M14)</f>
        <v>95.809224703645995</v>
      </c>
      <c r="U14">
        <f>SUM($N$2:N14)</f>
        <v>96.929533347137067</v>
      </c>
    </row>
    <row r="15" spans="1:21" x14ac:dyDescent="0.25">
      <c r="A15">
        <v>14</v>
      </c>
      <c r="B15">
        <v>1.9726784567387881</v>
      </c>
      <c r="C15">
        <v>2.8571251755618903</v>
      </c>
      <c r="D15">
        <v>4.2799844414205017</v>
      </c>
      <c r="E15">
        <v>9.7383829636967842</v>
      </c>
      <c r="F15">
        <v>7.9763593516784521</v>
      </c>
      <c r="G15">
        <v>9.049993699539403</v>
      </c>
      <c r="I15">
        <f t="shared" si="0"/>
        <v>0.26063601902220374</v>
      </c>
      <c r="J15">
        <f t="shared" si="1"/>
        <v>0.40129742356255005</v>
      </c>
      <c r="K15">
        <f t="shared" si="2"/>
        <v>0.62446974342293049</v>
      </c>
      <c r="L15">
        <f t="shared" si="3"/>
        <v>1.4314201501162371</v>
      </c>
      <c r="M15">
        <f t="shared" si="4"/>
        <v>1.1588577237544757</v>
      </c>
      <c r="N15">
        <f t="shared" si="5"/>
        <v>1.3289932600554171</v>
      </c>
      <c r="P15">
        <f>SUM($I$2:I15)</f>
        <v>99.703382841581572</v>
      </c>
      <c r="Q15">
        <f>SUM($J$2:J15)</f>
        <v>99.394697300057729</v>
      </c>
      <c r="R15">
        <f>SUM($K$2:K15)</f>
        <v>99.109618045652951</v>
      </c>
      <c r="S15">
        <f>SUM($L$2:L15)</f>
        <v>97.796280084157772</v>
      </c>
      <c r="T15">
        <f>SUM($M$2:M15)</f>
        <v>96.968082427400475</v>
      </c>
      <c r="U15">
        <f>SUM($N$2:N15)</f>
        <v>98.258526607192479</v>
      </c>
    </row>
    <row r="16" spans="1:21" x14ac:dyDescent="0.25">
      <c r="A16">
        <v>15</v>
      </c>
      <c r="B16">
        <v>1.4072190302322141</v>
      </c>
      <c r="C16">
        <v>2.1453238349481309</v>
      </c>
      <c r="D16">
        <v>3.1430523579238741</v>
      </c>
      <c r="E16">
        <v>5.7311792416235665</v>
      </c>
      <c r="F16">
        <v>11.403520114622683</v>
      </c>
      <c r="G16">
        <v>5.5885615473525645</v>
      </c>
      <c r="I16">
        <f t="shared" si="0"/>
        <v>0.18592587386915255</v>
      </c>
      <c r="J16">
        <f t="shared" si="1"/>
        <v>0.30132138942869552</v>
      </c>
      <c r="K16">
        <f t="shared" si="2"/>
        <v>0.45858603608991999</v>
      </c>
      <c r="L16">
        <f t="shared" si="3"/>
        <v>0.84241146409728507</v>
      </c>
      <c r="M16">
        <f t="shared" si="4"/>
        <v>1.6567780838559132</v>
      </c>
      <c r="N16">
        <f t="shared" si="5"/>
        <v>0.82068130392338645</v>
      </c>
      <c r="P16">
        <f>SUM($I$2:I16)</f>
        <v>99.889308715450724</v>
      </c>
      <c r="Q16">
        <f>SUM($J$2:J16)</f>
        <v>99.696018689486422</v>
      </c>
      <c r="R16">
        <f>SUM($K$2:K16)</f>
        <v>99.568204081742877</v>
      </c>
      <c r="S16">
        <f>SUM($L$2:L16)</f>
        <v>98.638691548255053</v>
      </c>
      <c r="T16">
        <f>SUM($M$2:M16)</f>
        <v>98.624860511256387</v>
      </c>
      <c r="U16">
        <f>SUM($N$2:N16)</f>
        <v>99.079207911115873</v>
      </c>
    </row>
    <row r="17" spans="1:21" x14ac:dyDescent="0.25">
      <c r="A17">
        <v>16</v>
      </c>
      <c r="B17">
        <v>0.3335451102446928</v>
      </c>
      <c r="C17">
        <v>0.667466246832918</v>
      </c>
      <c r="D17">
        <v>1.1461258576616229</v>
      </c>
      <c r="E17">
        <v>3.6099881553923612</v>
      </c>
      <c r="F17">
        <v>3.4247847545646324</v>
      </c>
      <c r="G17">
        <v>2.6420743641959019</v>
      </c>
      <c r="I17">
        <f t="shared" si="0"/>
        <v>4.4068950721050083E-2</v>
      </c>
      <c r="J17">
        <f t="shared" si="1"/>
        <v>9.3748949979532648E-2</v>
      </c>
      <c r="K17">
        <f t="shared" si="2"/>
        <v>0.16722512197422762</v>
      </c>
      <c r="L17">
        <f t="shared" si="3"/>
        <v>0.53062297986974749</v>
      </c>
      <c r="M17">
        <f t="shared" si="4"/>
        <v>0.49757515804358099</v>
      </c>
      <c r="N17">
        <f t="shared" si="5"/>
        <v>0.38798911238581985</v>
      </c>
      <c r="P17">
        <f>SUM($I$2:I17)</f>
        <v>99.933377666171779</v>
      </c>
      <c r="Q17">
        <f>SUM($J$2:J17)</f>
        <v>99.78976763946595</v>
      </c>
      <c r="R17">
        <f>SUM($K$2:K17)</f>
        <v>99.735429203717104</v>
      </c>
      <c r="S17">
        <f>SUM($L$2:L17)</f>
        <v>99.169314528124801</v>
      </c>
      <c r="T17">
        <f>SUM($M$2:M17)</f>
        <v>99.122435669299961</v>
      </c>
      <c r="U17">
        <f>SUM($N$2:N17)</f>
        <v>99.467197023501697</v>
      </c>
    </row>
    <row r="18" spans="1:21" x14ac:dyDescent="0.25">
      <c r="A18">
        <v>17</v>
      </c>
      <c r="B18">
        <v>0.10152987099583037</v>
      </c>
      <c r="C18">
        <v>0.49977452304857872</v>
      </c>
      <c r="D18">
        <v>0.6148872351241137</v>
      </c>
      <c r="E18">
        <v>2.0060001935562157</v>
      </c>
      <c r="F18">
        <v>2.0790429669879247</v>
      </c>
      <c r="G18">
        <v>1.3963977854157383</v>
      </c>
      <c r="I18">
        <f t="shared" si="0"/>
        <v>1.3414422050281021E-2</v>
      </c>
      <c r="J18">
        <f t="shared" si="1"/>
        <v>7.0195814372100304E-2</v>
      </c>
      <c r="K18">
        <f t="shared" si="2"/>
        <v>8.9714922847838718E-2</v>
      </c>
      <c r="L18">
        <f t="shared" si="3"/>
        <v>0.29485686780830977</v>
      </c>
      <c r="M18">
        <f t="shared" si="4"/>
        <v>0.30205697788733527</v>
      </c>
      <c r="N18">
        <f t="shared" si="5"/>
        <v>0.20506127482368053</v>
      </c>
      <c r="P18">
        <f>SUM($I$2:I18)</f>
        <v>99.946792088222054</v>
      </c>
      <c r="Q18">
        <f>SUM($J$2:J18)</f>
        <v>99.859963453838049</v>
      </c>
      <c r="R18">
        <f>SUM($K$2:K18)</f>
        <v>99.825144126564936</v>
      </c>
      <c r="S18">
        <f>SUM($L$2:L18)</f>
        <v>99.464171395933107</v>
      </c>
      <c r="T18">
        <f>SUM($M$2:M18)</f>
        <v>99.424492647187293</v>
      </c>
      <c r="U18">
        <f>SUM($N$2:N18)</f>
        <v>99.672258298325374</v>
      </c>
    </row>
    <row r="19" spans="1:21" x14ac:dyDescent="0.25">
      <c r="A19">
        <v>18</v>
      </c>
      <c r="B19">
        <v>0.16804232071742822</v>
      </c>
      <c r="C19">
        <v>0.32511379472279756</v>
      </c>
      <c r="D19">
        <v>0.53066754743182376</v>
      </c>
      <c r="E19">
        <v>1.3714154502533276</v>
      </c>
      <c r="F19">
        <v>1.343770295319924</v>
      </c>
      <c r="G19">
        <v>1.1458825746341537</v>
      </c>
      <c r="I19">
        <f t="shared" si="0"/>
        <v>2.2202240486495245E-2</v>
      </c>
      <c r="J19">
        <f t="shared" si="1"/>
        <v>4.5663847458571487E-2</v>
      </c>
      <c r="K19">
        <f t="shared" si="2"/>
        <v>7.742687659809383E-2</v>
      </c>
      <c r="L19">
        <f t="shared" si="3"/>
        <v>0.20158086994436128</v>
      </c>
      <c r="M19">
        <f t="shared" si="4"/>
        <v>0.19523174884988598</v>
      </c>
      <c r="N19">
        <f t="shared" si="5"/>
        <v>0.16827306946978809</v>
      </c>
      <c r="P19">
        <f>SUM($I$2:I19)</f>
        <v>99.968994328708547</v>
      </c>
      <c r="Q19">
        <f>SUM($J$2:J19)</f>
        <v>99.905627301296619</v>
      </c>
      <c r="R19">
        <f>SUM($K$2:K19)</f>
        <v>99.902571003163033</v>
      </c>
      <c r="S19">
        <f>SUM($L$2:L19)</f>
        <v>99.665752265877472</v>
      </c>
      <c r="T19">
        <f>SUM($M$2:M19)</f>
        <v>99.619724396037185</v>
      </c>
      <c r="U19">
        <f>SUM($N$2:N19)</f>
        <v>99.840531367795165</v>
      </c>
    </row>
    <row r="20" spans="1:21" x14ac:dyDescent="0.25">
      <c r="A20">
        <v>19</v>
      </c>
      <c r="B20">
        <v>0.19732523721533579</v>
      </c>
      <c r="C20">
        <v>0.38574631050571928</v>
      </c>
      <c r="D20">
        <v>0.40293541187187881</v>
      </c>
      <c r="E20">
        <v>1.5540322489707612</v>
      </c>
      <c r="F20">
        <v>1.3599516794907089</v>
      </c>
      <c r="G20">
        <v>0.47042027230069339</v>
      </c>
      <c r="I20">
        <f t="shared" si="0"/>
        <v>2.6071184639711011E-2</v>
      </c>
      <c r="J20">
        <f t="shared" si="1"/>
        <v>5.4179985489876681E-2</v>
      </c>
      <c r="K20">
        <f t="shared" si="2"/>
        <v>5.8790160738092179E-2</v>
      </c>
      <c r="L20">
        <f t="shared" si="3"/>
        <v>0.22842324884939305</v>
      </c>
      <c r="M20">
        <f t="shared" si="4"/>
        <v>0.197582686314032</v>
      </c>
      <c r="N20">
        <f t="shared" si="5"/>
        <v>6.9081304588408068E-2</v>
      </c>
      <c r="P20">
        <f>SUM($I$2:I20)</f>
        <v>99.995065513348251</v>
      </c>
      <c r="Q20">
        <f>SUM($J$2:J20)</f>
        <v>99.9598072867865</v>
      </c>
      <c r="R20">
        <f>SUM($K$2:K20)</f>
        <v>99.961361163901131</v>
      </c>
      <c r="S20">
        <f>SUM($L$2:L20)</f>
        <v>99.894175514726868</v>
      </c>
      <c r="T20">
        <f>SUM($M$2:M20)</f>
        <v>99.817307082351221</v>
      </c>
      <c r="U20">
        <f>SUM($N$2:N20)</f>
        <v>99.909612672383574</v>
      </c>
    </row>
    <row r="21" spans="1:21" x14ac:dyDescent="0.25">
      <c r="A21">
        <v>20</v>
      </c>
      <c r="B21">
        <v>3.7347698715780531E-2</v>
      </c>
      <c r="C21">
        <v>0.28616085240937678</v>
      </c>
      <c r="D21">
        <v>0.26482246590728931</v>
      </c>
      <c r="E21">
        <v>0.71995588747455352</v>
      </c>
      <c r="F21">
        <v>1.2574661516274424</v>
      </c>
      <c r="G21">
        <v>0.61550706842003466</v>
      </c>
      <c r="I21">
        <f t="shared" si="0"/>
        <v>4.9344866517243334E-3</v>
      </c>
      <c r="J21">
        <f t="shared" si="1"/>
        <v>4.0192713213470656E-2</v>
      </c>
      <c r="K21">
        <f t="shared" si="2"/>
        <v>3.8638836098868194E-2</v>
      </c>
      <c r="L21">
        <f t="shared" si="3"/>
        <v>0.10582448527313654</v>
      </c>
      <c r="M21">
        <f t="shared" si="4"/>
        <v>0.18269291764878134</v>
      </c>
      <c r="N21">
        <f t="shared" si="5"/>
        <v>9.0387327616407789E-2</v>
      </c>
      <c r="P21">
        <f>SUM($I$2:I21)</f>
        <v>99.999999999999972</v>
      </c>
      <c r="Q21">
        <f>SUM($J$2:J21)</f>
        <v>99.999999999999972</v>
      </c>
      <c r="R21">
        <f>SUM($K$2:K21)</f>
        <v>100</v>
      </c>
      <c r="S21">
        <f>SUM($L$2:L21)</f>
        <v>100</v>
      </c>
      <c r="T21">
        <f>SUM($M$2:M21)</f>
        <v>100</v>
      </c>
      <c r="U21">
        <f>SUM($N$2:N21)</f>
        <v>99.999999999999986</v>
      </c>
    </row>
    <row r="23" spans="1:21" x14ac:dyDescent="0.25">
      <c r="A23" t="s">
        <v>33</v>
      </c>
      <c r="B23">
        <f>SUM(B2:B21)</f>
        <v>756.87100506654633</v>
      </c>
      <c r="C23">
        <f t="shared" ref="C23:N23" si="6">SUM(C2:C21)</f>
        <v>711.97197086328947</v>
      </c>
      <c r="D23">
        <f t="shared" si="6"/>
        <v>685.37899337771842</v>
      </c>
      <c r="E23">
        <f t="shared" si="6"/>
        <v>680.33015763442961</v>
      </c>
      <c r="F23">
        <f t="shared" si="6"/>
        <v>688.29496392676958</v>
      </c>
      <c r="G23">
        <f t="shared" si="6"/>
        <v>680.96610957696146</v>
      </c>
      <c r="H23">
        <f t="shared" si="6"/>
        <v>0</v>
      </c>
      <c r="I23">
        <f t="shared" si="6"/>
        <v>99.999999999999972</v>
      </c>
      <c r="J23">
        <f t="shared" si="6"/>
        <v>99.999999999999972</v>
      </c>
      <c r="K23">
        <f t="shared" si="6"/>
        <v>100</v>
      </c>
      <c r="L23">
        <f t="shared" si="6"/>
        <v>100</v>
      </c>
      <c r="M23">
        <f t="shared" si="6"/>
        <v>100</v>
      </c>
      <c r="N23">
        <f t="shared" si="6"/>
        <v>99.999999999999986</v>
      </c>
    </row>
    <row r="25" spans="1:21" x14ac:dyDescent="0.25">
      <c r="B25">
        <f>SUM(B2:B16)</f>
        <v>756.03321482865738</v>
      </c>
      <c r="E25">
        <f>(B2/$B$25)*100</f>
        <v>3.2554130917986687E-2</v>
      </c>
      <c r="F25">
        <f>SUM($E$25:E25)</f>
        <v>3.2554130917986687E-2</v>
      </c>
    </row>
    <row r="26" spans="1:21" x14ac:dyDescent="0.25">
      <c r="E26">
        <f t="shared" ref="E26:E39" si="7">(B3/$B$25)*100</f>
        <v>3.1253799635619035E-2</v>
      </c>
      <c r="F26">
        <f>SUM($E$25:E26)</f>
        <v>6.380793055360573E-2</v>
      </c>
    </row>
    <row r="27" spans="1:21" x14ac:dyDescent="0.25">
      <c r="E27">
        <f t="shared" si="7"/>
        <v>4.7994438748323771E-2</v>
      </c>
      <c r="F27">
        <f>SUM($E$25:E27)</f>
        <v>0.11180236930192949</v>
      </c>
    </row>
    <row r="28" spans="1:21" x14ac:dyDescent="0.25">
      <c r="E28">
        <f t="shared" si="7"/>
        <v>0.10311389887935772</v>
      </c>
      <c r="F28">
        <f>SUM($E$25:E28)</f>
        <v>0.21491626818128723</v>
      </c>
    </row>
    <row r="29" spans="1:21" x14ac:dyDescent="0.25">
      <c r="E29">
        <f t="shared" si="7"/>
        <v>2.9240642322319284</v>
      </c>
      <c r="F29">
        <f>SUM($E$25:E29)</f>
        <v>3.1389805004132154</v>
      </c>
    </row>
    <row r="30" spans="1:21" x14ac:dyDescent="0.25">
      <c r="E30">
        <f t="shared" si="7"/>
        <v>17.799403746291304</v>
      </c>
      <c r="F30">
        <f>SUM($E$25:E30)</f>
        <v>20.938384246704519</v>
      </c>
    </row>
    <row r="31" spans="1:21" x14ac:dyDescent="0.25">
      <c r="E31">
        <f t="shared" si="7"/>
        <v>28.390439201968466</v>
      </c>
      <c r="F31">
        <f>SUM($E$25:E31)</f>
        <v>49.328823448672985</v>
      </c>
    </row>
    <row r="32" spans="1:21" x14ac:dyDescent="0.25">
      <c r="E32">
        <f t="shared" si="7"/>
        <v>25.51930065697222</v>
      </c>
      <c r="F32">
        <f>SUM($E$25:E32)</f>
        <v>74.848124105645212</v>
      </c>
    </row>
    <row r="33" spans="5:6" x14ac:dyDescent="0.25">
      <c r="E33">
        <f t="shared" si="7"/>
        <v>14.736651472351364</v>
      </c>
      <c r="F33">
        <f>SUM($E$25:E33)</f>
        <v>89.584775577996581</v>
      </c>
    </row>
    <row r="34" spans="5:6" x14ac:dyDescent="0.25">
      <c r="E34">
        <f t="shared" si="7"/>
        <v>6.1730080935387646</v>
      </c>
      <c r="F34">
        <f>SUM($E$25:E34)</f>
        <v>95.75778367153535</v>
      </c>
    </row>
    <row r="35" spans="5:6" x14ac:dyDescent="0.25">
      <c r="E35">
        <f t="shared" si="7"/>
        <v>2.2570351556295396</v>
      </c>
      <c r="F35">
        <f>SUM($E$25:E35)</f>
        <v>98.014818827164888</v>
      </c>
    </row>
    <row r="36" spans="5:6" x14ac:dyDescent="0.25">
      <c r="E36">
        <f t="shared" si="7"/>
        <v>1.0146075327548731</v>
      </c>
      <c r="F36">
        <f>SUM($E$25:E36)</f>
        <v>99.029426359919768</v>
      </c>
    </row>
    <row r="37" spans="5:6" x14ac:dyDescent="0.25">
      <c r="E37">
        <f t="shared" si="7"/>
        <v>0.52351689433435722</v>
      </c>
      <c r="F37">
        <f>SUM($E$25:E37)</f>
        <v>99.552943254254131</v>
      </c>
    </row>
    <row r="38" spans="5:6" x14ac:dyDescent="0.25">
      <c r="E38">
        <f t="shared" si="7"/>
        <v>0.26092484007939565</v>
      </c>
      <c r="F38">
        <f>SUM($E$25:E38)</f>
        <v>99.813868094333529</v>
      </c>
    </row>
    <row r="39" spans="5:6" x14ac:dyDescent="0.25">
      <c r="E39">
        <f t="shared" si="7"/>
        <v>0.18613190566649077</v>
      </c>
      <c r="F39">
        <f>SUM($E$25:E39)</f>
        <v>100.00000000000001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R6:Z16"/>
  <sheetViews>
    <sheetView zoomScale="50" zoomScaleNormal="50" workbookViewId="0">
      <selection activeCell="Q70" sqref="Q70"/>
    </sheetView>
  </sheetViews>
  <sheetFormatPr defaultRowHeight="15" x14ac:dyDescent="0.25"/>
  <sheetData>
    <row r="6" spans="18:26" x14ac:dyDescent="0.25">
      <c r="W6" t="s">
        <v>158</v>
      </c>
      <c r="X6" t="s">
        <v>159</v>
      </c>
      <c r="Y6" t="s">
        <v>160</v>
      </c>
    </row>
    <row r="7" spans="18:26" x14ac:dyDescent="0.25">
      <c r="W7">
        <v>1</v>
      </c>
      <c r="X7">
        <v>104.69175</v>
      </c>
      <c r="Y7">
        <f>Z7+5</f>
        <v>7.0383640010879107</v>
      </c>
      <c r="Z7">
        <v>2.0383640010879107</v>
      </c>
    </row>
    <row r="8" spans="18:26" x14ac:dyDescent="0.25">
      <c r="W8">
        <v>2</v>
      </c>
      <c r="X8">
        <v>101.563</v>
      </c>
      <c r="Y8">
        <f t="shared" ref="Y8:Y12" si="0">Z8+5</f>
        <v>7.059541957320179</v>
      </c>
      <c r="Z8">
        <v>2.059541957320179</v>
      </c>
    </row>
    <row r="9" spans="18:26" x14ac:dyDescent="0.25">
      <c r="W9">
        <v>3</v>
      </c>
      <c r="X9">
        <v>97.282249999999991</v>
      </c>
      <c r="Y9">
        <f t="shared" si="0"/>
        <v>7.3762962915478596</v>
      </c>
      <c r="Z9">
        <v>2.3762962915478596</v>
      </c>
    </row>
    <row r="10" spans="18:26" x14ac:dyDescent="0.25">
      <c r="W10">
        <v>4</v>
      </c>
      <c r="X10">
        <v>96.910249999999991</v>
      </c>
      <c r="Y10">
        <f t="shared" si="0"/>
        <v>7.1121316246863024</v>
      </c>
      <c r="Z10">
        <v>2.1121316246863024</v>
      </c>
    </row>
    <row r="11" spans="18:26" x14ac:dyDescent="0.25">
      <c r="R11">
        <v>1</v>
      </c>
      <c r="S11">
        <v>6.9</v>
      </c>
      <c r="T11">
        <v>350</v>
      </c>
      <c r="W11">
        <v>5</v>
      </c>
      <c r="X11">
        <v>94.555750000000003</v>
      </c>
      <c r="Y11">
        <f t="shared" si="0"/>
        <v>7.3493616154181112</v>
      </c>
      <c r="Z11">
        <v>2.3493616154181116</v>
      </c>
    </row>
    <row r="12" spans="18:26" x14ac:dyDescent="0.25">
      <c r="R12">
        <v>2</v>
      </c>
      <c r="S12">
        <v>6.9</v>
      </c>
      <c r="T12">
        <v>350</v>
      </c>
      <c r="W12">
        <v>6</v>
      </c>
      <c r="X12">
        <v>94.256749999999997</v>
      </c>
      <c r="Y12">
        <f t="shared" si="0"/>
        <v>7.0951517844776788</v>
      </c>
      <c r="Z12">
        <v>2.0951517844776788</v>
      </c>
    </row>
    <row r="13" spans="18:26" x14ac:dyDescent="0.25">
      <c r="R13">
        <v>3</v>
      </c>
      <c r="S13">
        <v>6.5</v>
      </c>
      <c r="T13">
        <v>350</v>
      </c>
    </row>
    <row r="14" spans="18:26" x14ac:dyDescent="0.25">
      <c r="R14">
        <v>4</v>
      </c>
      <c r="S14">
        <v>7.3</v>
      </c>
      <c r="T14">
        <v>350</v>
      </c>
    </row>
    <row r="15" spans="18:26" x14ac:dyDescent="0.25">
      <c r="R15">
        <v>5</v>
      </c>
      <c r="S15">
        <v>6.95</v>
      </c>
      <c r="T15">
        <v>350</v>
      </c>
    </row>
    <row r="16" spans="18:26" x14ac:dyDescent="0.25">
      <c r="R16">
        <v>6</v>
      </c>
      <c r="S16">
        <v>7.2</v>
      </c>
      <c r="T16">
        <v>350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34"/>
  <sheetViews>
    <sheetView zoomScale="80" zoomScaleNormal="80" workbookViewId="0">
      <selection activeCell="M30" sqref="M30"/>
    </sheetView>
  </sheetViews>
  <sheetFormatPr defaultRowHeight="15" x14ac:dyDescent="0.25"/>
  <cols>
    <col min="1" max="1" width="13" bestFit="1" customWidth="1"/>
    <col min="2" max="3" width="14.85546875" bestFit="1" customWidth="1"/>
    <col min="4" max="4" width="15.85546875" bestFit="1" customWidth="1"/>
    <col min="5" max="5" width="14.85546875" bestFit="1" customWidth="1"/>
    <col min="6" max="6" width="26.85546875" bestFit="1" customWidth="1"/>
    <col min="7" max="7" width="28.140625" bestFit="1" customWidth="1"/>
    <col min="8" max="8" width="27.28515625" bestFit="1" customWidth="1"/>
    <col min="9" max="9" width="26.85546875" bestFit="1" customWidth="1"/>
    <col min="10" max="10" width="1.7109375" bestFit="1" customWidth="1"/>
    <col min="11" max="11" width="19.5703125" bestFit="1" customWidth="1"/>
    <col min="12" max="12" width="20.7109375" bestFit="1" customWidth="1"/>
    <col min="13" max="13" width="20" bestFit="1" customWidth="1"/>
    <col min="14" max="14" width="19.5703125" bestFit="1" customWidth="1"/>
    <col min="15" max="15" width="2.5703125" bestFit="1" customWidth="1"/>
    <col min="16" max="16" width="28.28515625" bestFit="1" customWidth="1"/>
    <col min="17" max="17" width="29.5703125" bestFit="1" customWidth="1"/>
    <col min="18" max="18" width="28.7109375" bestFit="1" customWidth="1"/>
    <col min="19" max="19" width="28.28515625" bestFit="1" customWidth="1"/>
    <col min="20" max="20" width="35.140625" bestFit="1" customWidth="1"/>
    <col min="21" max="21" width="37.7109375" bestFit="1" customWidth="1"/>
    <col min="22" max="22" width="38.85546875" bestFit="1" customWidth="1"/>
    <col min="23" max="23" width="38.140625" bestFit="1" customWidth="1"/>
    <col min="24" max="24" width="37.7109375" bestFit="1" customWidth="1"/>
    <col min="26" max="26" width="46" bestFit="1" customWidth="1"/>
    <col min="27" max="27" width="47.42578125" bestFit="1" customWidth="1"/>
    <col min="28" max="28" width="46.42578125" bestFit="1" customWidth="1"/>
    <col min="29" max="29" width="46" bestFit="1" customWidth="1"/>
    <col min="31" max="31" width="14.85546875" bestFit="1" customWidth="1"/>
    <col min="32" max="32" width="16.7109375" bestFit="1" customWidth="1"/>
    <col min="33" max="34" width="14.85546875" bestFit="1" customWidth="1"/>
    <col min="36" max="36" width="43.5703125" bestFit="1" customWidth="1"/>
    <col min="37" max="37" width="44.85546875" bestFit="1" customWidth="1"/>
    <col min="38" max="38" width="44" bestFit="1" customWidth="1"/>
    <col min="39" max="39" width="43.5703125" bestFit="1" customWidth="1"/>
  </cols>
  <sheetData>
    <row r="1" spans="1:39" x14ac:dyDescent="0.25">
      <c r="A1" t="s">
        <v>153</v>
      </c>
      <c r="B1" t="s">
        <v>34</v>
      </c>
      <c r="C1" t="s">
        <v>35</v>
      </c>
      <c r="D1" t="s">
        <v>36</v>
      </c>
      <c r="E1" t="s">
        <v>37</v>
      </c>
      <c r="F1" t="s">
        <v>149</v>
      </c>
      <c r="G1" t="s">
        <v>150</v>
      </c>
      <c r="H1" t="s">
        <v>151</v>
      </c>
      <c r="I1" t="s">
        <v>152</v>
      </c>
      <c r="K1" t="s">
        <v>161</v>
      </c>
      <c r="L1" t="s">
        <v>162</v>
      </c>
      <c r="M1" t="s">
        <v>163</v>
      </c>
      <c r="N1" t="s">
        <v>164</v>
      </c>
      <c r="P1" t="s">
        <v>165</v>
      </c>
      <c r="Q1" t="s">
        <v>166</v>
      </c>
      <c r="R1" t="s">
        <v>167</v>
      </c>
      <c r="S1" t="s">
        <v>168</v>
      </c>
      <c r="U1" t="s">
        <v>169</v>
      </c>
      <c r="V1" t="s">
        <v>170</v>
      </c>
      <c r="W1" t="s">
        <v>171</v>
      </c>
      <c r="X1" t="s">
        <v>172</v>
      </c>
      <c r="Z1" t="s">
        <v>173</v>
      </c>
      <c r="AA1" t="s">
        <v>174</v>
      </c>
      <c r="AB1" t="s">
        <v>175</v>
      </c>
      <c r="AC1" t="s">
        <v>176</v>
      </c>
      <c r="AE1" t="s">
        <v>45</v>
      </c>
      <c r="AF1" t="s">
        <v>46</v>
      </c>
      <c r="AG1" t="s">
        <v>49</v>
      </c>
      <c r="AH1" t="s">
        <v>48</v>
      </c>
      <c r="AJ1" t="s">
        <v>177</v>
      </c>
      <c r="AK1" t="s">
        <v>178</v>
      </c>
      <c r="AL1" t="s">
        <v>179</v>
      </c>
      <c r="AM1" t="s">
        <v>180</v>
      </c>
    </row>
    <row r="2" spans="1:39" x14ac:dyDescent="0.25">
      <c r="A2">
        <v>1</v>
      </c>
      <c r="B2">
        <v>0.47010850038849084</v>
      </c>
      <c r="C2">
        <v>0.25593415668943681</v>
      </c>
      <c r="D2">
        <v>6.6862003104821724E-2</v>
      </c>
      <c r="E2">
        <v>0.19157550997238929</v>
      </c>
      <c r="F2">
        <v>0.49485172516362397</v>
      </c>
      <c r="G2">
        <v>0.63262473600014857</v>
      </c>
      <c r="H2">
        <v>0.4603971460234077</v>
      </c>
      <c r="I2">
        <v>0.6930608747691448</v>
      </c>
      <c r="K2">
        <f>F2^2</f>
        <v>0.24487822989741484</v>
      </c>
      <c r="L2">
        <f t="shared" ref="L2:N17" si="0">G2^2</f>
        <v>0.40021405659925768</v>
      </c>
      <c r="M2">
        <f t="shared" si="0"/>
        <v>0.21196553206649899</v>
      </c>
      <c r="N2">
        <f t="shared" si="0"/>
        <v>0.48033337613577221</v>
      </c>
      <c r="P2">
        <f>SQRT(SUM($K$2:K2))</f>
        <v>0.49485172516362397</v>
      </c>
      <c r="Q2">
        <f>SQRT(SUM($L$2:L2))</f>
        <v>0.63262473600014857</v>
      </c>
      <c r="R2">
        <f>SQRT(SUM($M$2:M2))</f>
        <v>0.4603971460234077</v>
      </c>
      <c r="S2">
        <f>SQRT(SUM($N$2:N2))</f>
        <v>0.6930608747691448</v>
      </c>
      <c r="U2">
        <f>((B2/B$25)*(SQRT((P$25/B$25)+(K2/B2))))*100</f>
        <v>4.5593154525629252E-2</v>
      </c>
      <c r="V2">
        <f>((C2/C$25)*(SQRT((Q$25/C$25)+(L2/C2))))*100</f>
        <v>4.3397060686750838E-2</v>
      </c>
      <c r="W2">
        <f>((D2/D$25)*(SQRT((R$25/D$25)+(M2/D2))))*100</f>
        <v>1.4852821159237072E-2</v>
      </c>
      <c r="X2">
        <f>((E2/E$25)*(SQRT((S$25/E$25)+(N2/E2))))*100</f>
        <v>4.1177598951509436E-2</v>
      </c>
      <c r="Z2">
        <f>U2^2</f>
        <v>2.0787357395979072E-3</v>
      </c>
      <c r="AA2">
        <f t="shared" ref="AA2:AC17" si="1">V2^2</f>
        <v>1.8833048762495351E-3</v>
      </c>
      <c r="AB2">
        <f t="shared" si="1"/>
        <v>2.2060629638828046E-4</v>
      </c>
      <c r="AC2">
        <f t="shared" si="1"/>
        <v>1.695594655411351E-3</v>
      </c>
      <c r="AE2">
        <f>SUM($N$2:Y2)</f>
        <v>2.9062884934152238</v>
      </c>
      <c r="AF2">
        <f>SUM($O$2:Z2)</f>
        <v>2.4280338530190497</v>
      </c>
      <c r="AG2">
        <f>SUM($P$2:AA2)</f>
        <v>2.4299171578952992</v>
      </c>
      <c r="AH2">
        <f>SUM($Q$2:AB2)</f>
        <v>1.9352860390280633</v>
      </c>
      <c r="AJ2">
        <f>SQRT(SUM(Z$2:Z2))</f>
        <v>4.5593154525629252E-2</v>
      </c>
      <c r="AK2">
        <f>SQRT(SUM(AA$2:AA2))</f>
        <v>4.3397060686750838E-2</v>
      </c>
      <c r="AL2">
        <f>SQRT(SUM(AB$2:AB2))</f>
        <v>1.4852821159237072E-2</v>
      </c>
      <c r="AM2">
        <f>SQRT(SUM(AC$2:AC2))</f>
        <v>4.1177598951509436E-2</v>
      </c>
    </row>
    <row r="3" spans="1:39" x14ac:dyDescent="0.25">
      <c r="A3">
        <v>2</v>
      </c>
      <c r="B3">
        <v>0.24735004323715901</v>
      </c>
      <c r="C3">
        <v>0</v>
      </c>
      <c r="D3">
        <v>4.4611011171238057E-2</v>
      </c>
      <c r="E3">
        <v>0.65319537015671425</v>
      </c>
      <c r="F3">
        <v>0.48836053359746417</v>
      </c>
      <c r="G3">
        <v>0.61865785576285104</v>
      </c>
      <c r="H3">
        <v>0.45909904153627185</v>
      </c>
      <c r="I3">
        <v>0.69985027389810217</v>
      </c>
      <c r="K3">
        <f t="shared" ref="K3:N21" si="2">F3^2</f>
        <v>0.23849601077559993</v>
      </c>
      <c r="L3">
        <f t="shared" si="0"/>
        <v>0.38273754249708858</v>
      </c>
      <c r="M3">
        <f t="shared" si="0"/>
        <v>0.21077192993952346</v>
      </c>
      <c r="N3">
        <f t="shared" si="0"/>
        <v>0.48979040587524864</v>
      </c>
      <c r="P3">
        <f>SQRT(SUM($K$2:K3))</f>
        <v>0.69525120688353703</v>
      </c>
      <c r="Q3">
        <f>SQRT(SUM($L$2:L3))</f>
        <v>0.88484552273057604</v>
      </c>
      <c r="R3">
        <f>SQRT(SUM($M$2:M3))</f>
        <v>0.65018263742276483</v>
      </c>
      <c r="S3">
        <f>SQRT(SUM($N$2:N3))</f>
        <v>0.98494861897005614</v>
      </c>
      <c r="U3">
        <f t="shared" ref="U3:U15" si="3">((B3/B$25)*(SQRT((P$25/B$25)+(K3/B3))))*100</f>
        <v>3.2557475056883868E-2</v>
      </c>
      <c r="V3">
        <v>0</v>
      </c>
      <c r="W3">
        <f t="shared" ref="W3:W16" si="4">((D3/D$25)*(SQRT((R$25/D$25)+(M3/D3))))*100</f>
        <v>1.2094828873363392E-2</v>
      </c>
      <c r="X3">
        <f t="shared" ref="X3:X16" si="5">((E3/E$25)*(SQRT((S$25/E$25)+(N3/E3))))*100</f>
        <v>7.7016772515735826E-2</v>
      </c>
      <c r="Z3">
        <f t="shared" ref="Z3:AC21" si="6">U3^2</f>
        <v>1.0599891820796152E-3</v>
      </c>
      <c r="AA3">
        <f t="shared" si="1"/>
        <v>0</v>
      </c>
      <c r="AB3">
        <f t="shared" si="1"/>
        <v>1.4628488547594479E-4</v>
      </c>
      <c r="AC3">
        <f t="shared" si="1"/>
        <v>5.9315832487406017E-3</v>
      </c>
      <c r="AE3">
        <f>SUM($N$2:Y3)</f>
        <v>6.7329759617433886</v>
      </c>
      <c r="AF3">
        <f>SUM($O$2:Z3)</f>
        <v>5.7659909046540463</v>
      </c>
      <c r="AG3">
        <f>SUM($P$2:AA3)</f>
        <v>5.7678742095302962</v>
      </c>
      <c r="AH3">
        <f>SUM($Q$2:AB3)</f>
        <v>4.5781381686650002</v>
      </c>
      <c r="AJ3">
        <f>SQRT(SUM(Z$2:Z3))</f>
        <v>5.6024324375020557E-2</v>
      </c>
      <c r="AK3">
        <f>SQRT(SUM(AA$2:AA3))</f>
        <v>4.3397060686750838E-2</v>
      </c>
      <c r="AL3">
        <f>SQRT(SUM(AB$2:AB3))</f>
        <v>1.9154403719881891E-2</v>
      </c>
      <c r="AM3">
        <f>SQRT(SUM(AC$2:AC3))</f>
        <v>8.7333715735401718E-2</v>
      </c>
    </row>
    <row r="4" spans="1:39" x14ac:dyDescent="0.25">
      <c r="A4">
        <v>3</v>
      </c>
      <c r="B4">
        <v>1.339934645431673</v>
      </c>
      <c r="C4">
        <v>4.3583551998067731E-2</v>
      </c>
      <c r="D4">
        <v>-6.474224531361325E-2</v>
      </c>
      <c r="E4">
        <v>0.13263964071556478</v>
      </c>
      <c r="F4">
        <v>0.51216550096763891</v>
      </c>
      <c r="G4">
        <v>0.61805271430564923</v>
      </c>
      <c r="H4">
        <v>0.4559735301285871</v>
      </c>
      <c r="I4">
        <v>0.68420188407257254</v>
      </c>
      <c r="K4">
        <f t="shared" si="2"/>
        <v>0.26231350038143253</v>
      </c>
      <c r="L4">
        <f t="shared" si="0"/>
        <v>0.38198915766058045</v>
      </c>
      <c r="M4">
        <f t="shared" si="0"/>
        <v>0.20791186017792554</v>
      </c>
      <c r="N4">
        <f t="shared" si="0"/>
        <v>0.46813221816845801</v>
      </c>
      <c r="P4">
        <f>SQRT(SUM($K$2:K4))</f>
        <v>0.86353213087553804</v>
      </c>
      <c r="Q4">
        <f>SQRT(SUM($L$2:L4))</f>
        <v>1.0793242129948382</v>
      </c>
      <c r="R4">
        <f>SQRT(SUM($M$2:M4))</f>
        <v>0.79413432250718641</v>
      </c>
      <c r="S4">
        <f>SQRT(SUM($N$2:N4))</f>
        <v>1.1992731132563086</v>
      </c>
      <c r="U4">
        <f t="shared" si="3"/>
        <v>8.0371894260874918E-2</v>
      </c>
      <c r="V4">
        <f t="shared" ref="V4:V21" si="7">((C4/C$25)*(SQRT((Q$25/C$25)+(L4/C4))))*100</f>
        <v>1.7457081952404061E-2</v>
      </c>
      <c r="W4">
        <v>0</v>
      </c>
      <c r="X4">
        <f t="shared" si="5"/>
        <v>3.3812287884384597E-2</v>
      </c>
      <c r="Z4">
        <f t="shared" si="6"/>
        <v>6.4596413870812589E-3</v>
      </c>
      <c r="AA4">
        <f t="shared" si="1"/>
        <v>3.0474971029295156E-4</v>
      </c>
      <c r="AB4">
        <f t="shared" si="1"/>
        <v>0</v>
      </c>
      <c r="AC4">
        <f t="shared" si="1"/>
        <v>1.1432708119765015E-3</v>
      </c>
      <c r="AE4">
        <f>SUM($N$2:Y4)</f>
        <v>11.26901322364338</v>
      </c>
      <c r="AF4">
        <f>SUM($O$2:Z4)</f>
        <v>9.8403555897726633</v>
      </c>
      <c r="AG4">
        <f>SUM($P$2:AA4)</f>
        <v>9.8425436443592069</v>
      </c>
      <c r="AH4">
        <f>SUM($Q$2:AB4)</f>
        <v>7.7892754726183728</v>
      </c>
      <c r="AJ4">
        <f>SQRT(SUM(Z$2:Z4))</f>
        <v>9.797125246090703E-2</v>
      </c>
      <c r="AK4">
        <f>SQRT(SUM(AA$2:AA4))</f>
        <v>4.6776645738471741E-2</v>
      </c>
      <c r="AL4">
        <f>SQRT(SUM(AB$2:AB4))</f>
        <v>1.9154403719881891E-2</v>
      </c>
      <c r="AM4">
        <f>SQRT(SUM(AC$2:AC4))</f>
        <v>9.3650673869056886E-2</v>
      </c>
    </row>
    <row r="5" spans="1:39" x14ac:dyDescent="0.25">
      <c r="A5">
        <v>4</v>
      </c>
      <c r="B5">
        <v>1.5442333460621405</v>
      </c>
      <c r="C5">
        <v>0.34532231833079857</v>
      </c>
      <c r="D5">
        <v>1.6544060245089081</v>
      </c>
      <c r="E5">
        <v>-0.42566039037073117</v>
      </c>
      <c r="F5">
        <v>0.51064751851954182</v>
      </c>
      <c r="G5">
        <v>0.62638124684492436</v>
      </c>
      <c r="H5">
        <v>0.48753128153694297</v>
      </c>
      <c r="I5">
        <v>0.66914401355848696</v>
      </c>
      <c r="K5">
        <f t="shared" si="2"/>
        <v>0.26076088817016579</v>
      </c>
      <c r="L5">
        <f t="shared" si="0"/>
        <v>0.39235346639900204</v>
      </c>
      <c r="M5">
        <f t="shared" si="0"/>
        <v>0.23768675047705395</v>
      </c>
      <c r="N5">
        <f t="shared" si="0"/>
        <v>0.44775371088116056</v>
      </c>
      <c r="P5">
        <f>SQRT(SUM($K$2:K5))</f>
        <v>1.0032191332030171</v>
      </c>
      <c r="Q5">
        <f>SQRT(SUM($L$2:L5))</f>
        <v>1.2479159519598781</v>
      </c>
      <c r="R5">
        <f>SQRT(SUM($M$2:M5))</f>
        <v>0.9318455197408001</v>
      </c>
      <c r="S5">
        <f>SQRT(SUM($N$2:N5))</f>
        <v>1.3733206876256687</v>
      </c>
      <c r="U5">
        <f t="shared" si="3"/>
        <v>8.6217584484735196E-2</v>
      </c>
      <c r="V5">
        <f t="shared" si="7"/>
        <v>4.9962220946502225E-2</v>
      </c>
      <c r="W5">
        <f t="shared" si="4"/>
        <v>7.9544086048848217E-2</v>
      </c>
      <c r="X5">
        <v>0</v>
      </c>
      <c r="Z5">
        <f t="shared" si="6"/>
        <v>7.4334718743824515E-3</v>
      </c>
      <c r="AA5">
        <f t="shared" si="1"/>
        <v>2.4962235219071057E-3</v>
      </c>
      <c r="AB5">
        <f t="shared" si="1"/>
        <v>6.3272616253465695E-3</v>
      </c>
      <c r="AC5">
        <f t="shared" si="1"/>
        <v>0</v>
      </c>
      <c r="AE5">
        <f>SUM($N$2:Y5)</f>
        <v>16.48879211853399</v>
      </c>
      <c r="AF5">
        <f>SUM($O$2:Z5)</f>
        <v>14.619814245656498</v>
      </c>
      <c r="AG5">
        <f>SUM($P$2:AA5)</f>
        <v>14.624498523764949</v>
      </c>
      <c r="AH5">
        <f>SUM($Q$2:AB5)</f>
        <v>11.574338480446443</v>
      </c>
      <c r="AJ5">
        <f>SQRT(SUM(Z$2:Z5))</f>
        <v>0.13050608485101847</v>
      </c>
      <c r="AK5">
        <f>SQRT(SUM(AA$2:AA5))</f>
        <v>6.8441786274538396E-2</v>
      </c>
      <c r="AL5">
        <f>SQRT(SUM(AB$2:AB5))</f>
        <v>8.1817802507833187E-2</v>
      </c>
      <c r="AM5">
        <f>SQRT(SUM(AC$2:AC5))</f>
        <v>9.3650673869056886E-2</v>
      </c>
    </row>
    <row r="6" spans="1:39" x14ac:dyDescent="0.25">
      <c r="A6">
        <v>5</v>
      </c>
      <c r="B6">
        <v>67.192929152982259</v>
      </c>
      <c r="C6">
        <v>7.6492450668459355</v>
      </c>
      <c r="D6">
        <v>8.9093217688039079</v>
      </c>
      <c r="E6">
        <v>4.6760912857596795</v>
      </c>
      <c r="F6">
        <v>1.2180814383148946</v>
      </c>
      <c r="G6">
        <v>0.85319729062249183</v>
      </c>
      <c r="H6">
        <v>0.60096404570964757</v>
      </c>
      <c r="I6">
        <v>0.75381874904229274</v>
      </c>
      <c r="K6">
        <f t="shared" si="2"/>
        <v>1.4837223903672823</v>
      </c>
      <c r="L6">
        <f t="shared" si="0"/>
        <v>0.7279456167255608</v>
      </c>
      <c r="M6">
        <f t="shared" si="0"/>
        <v>0.36115778423570738</v>
      </c>
      <c r="N6">
        <f t="shared" si="0"/>
        <v>0.56824270640768715</v>
      </c>
      <c r="P6">
        <f>SQRT(SUM($K$2:K6))</f>
        <v>1.5780275725068607</v>
      </c>
      <c r="Q6">
        <f>SQRT(SUM($L$2:L6))</f>
        <v>1.5117009756831836</v>
      </c>
      <c r="R6">
        <f>SQRT(SUM($M$2:M6))</f>
        <v>1.1088254402279509</v>
      </c>
      <c r="S6">
        <f>SQRT(SUM($N$2:N6))</f>
        <v>1.5666053802627917</v>
      </c>
      <c r="U6">
        <f t="shared" si="3"/>
        <v>1.4951731011881961</v>
      </c>
      <c r="V6">
        <f t="shared" si="7"/>
        <v>0.33303032383379277</v>
      </c>
      <c r="W6">
        <f t="shared" si="4"/>
        <v>0.23721763589207084</v>
      </c>
      <c r="X6">
        <f t="shared" si="5"/>
        <v>0.22693263792845439</v>
      </c>
      <c r="Z6">
        <f t="shared" si="6"/>
        <v>2.2355426025167278</v>
      </c>
      <c r="AA6">
        <f t="shared" si="1"/>
        <v>0.11090919659284089</v>
      </c>
      <c r="AB6">
        <f t="shared" si="1"/>
        <v>5.6272206778223095E-2</v>
      </c>
      <c r="AC6">
        <f t="shared" si="1"/>
        <v>5.1498422157166976E-2</v>
      </c>
      <c r="AE6">
        <f>SUM($N$2:Y6)</f>
        <v>25.11454789246498</v>
      </c>
      <c r="AF6">
        <f>SUM($O$2:Z6)</f>
        <v>24.912869915696525</v>
      </c>
      <c r="AG6">
        <f>SUM($P$2:AA6)</f>
        <v>25.028463390397818</v>
      </c>
      <c r="AH6">
        <f>SUM($Q$2:AB6)</f>
        <v>20.456547981350674</v>
      </c>
      <c r="AJ6">
        <f>SQRT(SUM(Z$2:Z6))</f>
        <v>1.5008579015682562</v>
      </c>
      <c r="AK6">
        <f>SQRT(SUM(AA$2:AA6))</f>
        <v>0.33999040383706491</v>
      </c>
      <c r="AL6">
        <f>SQRT(SUM(AB$2:AB6))</f>
        <v>0.2509309857021127</v>
      </c>
      <c r="AM6">
        <f>SQRT(SUM(AC$2:AC6))</f>
        <v>0.24549719117190613</v>
      </c>
    </row>
    <row r="7" spans="1:39" x14ac:dyDescent="0.25">
      <c r="A7">
        <v>6</v>
      </c>
      <c r="B7">
        <v>351.94795040642339</v>
      </c>
      <c r="C7">
        <v>45.764493496928452</v>
      </c>
      <c r="D7">
        <v>55.10987138205931</v>
      </c>
      <c r="E7">
        <v>85.455302168263344</v>
      </c>
      <c r="F7">
        <v>2.6299051520805086</v>
      </c>
      <c r="G7">
        <v>1.5483903439289053</v>
      </c>
      <c r="H7">
        <v>1.0555156036099931</v>
      </c>
      <c r="I7">
        <v>1.5852584354863499</v>
      </c>
      <c r="K7">
        <f t="shared" si="2"/>
        <v>6.9164011089396027</v>
      </c>
      <c r="L7">
        <f t="shared" si="0"/>
        <v>2.3975126571722738</v>
      </c>
      <c r="M7">
        <f t="shared" si="0"/>
        <v>1.114113189464168</v>
      </c>
      <c r="N7">
        <f t="shared" si="0"/>
        <v>2.5130443072806297</v>
      </c>
      <c r="P7">
        <f>SQRT(SUM($K$2:K7))</f>
        <v>3.0670135520619235</v>
      </c>
      <c r="Q7">
        <f>SQRT(SUM($L$2:L7))</f>
        <v>2.1639668428730054</v>
      </c>
      <c r="R7">
        <f>SQRT(SUM($M$2:M7))</f>
        <v>1.5308844000645108</v>
      </c>
      <c r="S7">
        <f>SQRT(SUM($N$2:N7))</f>
        <v>2.2287433061590911</v>
      </c>
      <c r="U7">
        <f t="shared" si="3"/>
        <v>7.480396335391208</v>
      </c>
      <c r="V7">
        <f t="shared" si="7"/>
        <v>1.5269452573290476</v>
      </c>
      <c r="W7">
        <f t="shared" si="4"/>
        <v>1.0926865310128502</v>
      </c>
      <c r="X7">
        <f t="shared" si="5"/>
        <v>2.1993259924272714</v>
      </c>
      <c r="Z7">
        <f t="shared" si="6"/>
        <v>55.95632933453421</v>
      </c>
      <c r="AA7">
        <f t="shared" si="1"/>
        <v>2.3315618188796714</v>
      </c>
      <c r="AB7">
        <f t="shared" si="1"/>
        <v>1.1939638550568965</v>
      </c>
      <c r="AC7">
        <f t="shared" si="1"/>
        <v>4.8370348209662026</v>
      </c>
      <c r="AE7">
        <f>SUM($N$2:Y7)</f>
        <v>48.917554417064508</v>
      </c>
      <c r="AF7">
        <f>SUM($O$2:Z7)</f>
        <v>102.15916146754964</v>
      </c>
      <c r="AG7">
        <f>SUM($P$2:AA7)</f>
        <v>104.6063167611306</v>
      </c>
      <c r="AH7">
        <f>SUM($Q$2:AB7)</f>
        <v>98.161351655078434</v>
      </c>
      <c r="AJ7">
        <f>SQRT(SUM(Z$2:Z7))</f>
        <v>7.6294759830039496</v>
      </c>
      <c r="AK7">
        <f>SQRT(SUM(AA$2:AA7))</f>
        <v>1.5643386121875793</v>
      </c>
      <c r="AL7">
        <f>SQRT(SUM(AB$2:AB7))</f>
        <v>1.1211289910810132</v>
      </c>
      <c r="AM7">
        <f>SQRT(SUM(AC$2:AC7))</f>
        <v>2.2129852443790714</v>
      </c>
    </row>
    <row r="8" spans="1:39" x14ac:dyDescent="0.25">
      <c r="A8">
        <v>7</v>
      </c>
      <c r="B8">
        <v>222.18326629296507</v>
      </c>
      <c r="C8">
        <v>206.55541879867155</v>
      </c>
      <c r="D8">
        <v>188.09387200895304</v>
      </c>
      <c r="E8">
        <v>241.73204370988086</v>
      </c>
      <c r="F8">
        <v>2.107048735835273</v>
      </c>
      <c r="G8">
        <v>3.067355728110297</v>
      </c>
      <c r="H8">
        <v>1.843029135277227</v>
      </c>
      <c r="I8">
        <v>2.5782670091591364</v>
      </c>
      <c r="K8">
        <f t="shared" si="2"/>
        <v>4.4396543751850217</v>
      </c>
      <c r="L8">
        <f t="shared" si="0"/>
        <v>9.40867116277105</v>
      </c>
      <c r="M8">
        <f t="shared" si="0"/>
        <v>3.396756393480723</v>
      </c>
      <c r="N8">
        <f t="shared" si="0"/>
        <v>6.6474607705183981</v>
      </c>
      <c r="P8">
        <f>SQRT(SUM($K$2:K8))</f>
        <v>3.721051800730073</v>
      </c>
      <c r="Q8">
        <f>SQRT(SUM($L$2:L8))</f>
        <v>3.7538545070133993</v>
      </c>
      <c r="R8">
        <f>SQRT(SUM($M$2:M8))</f>
        <v>2.3959055573710746</v>
      </c>
      <c r="S8">
        <f>SQRT(SUM($N$2:N8))</f>
        <v>3.4080430594796414</v>
      </c>
      <c r="U8">
        <f>((B8/B$25)*(SQRT((P$25/B$25)+(K8/B8))))*100</f>
        <v>4.7530716584188957</v>
      </c>
      <c r="V8">
        <f t="shared" si="7"/>
        <v>6.493200332695567</v>
      </c>
      <c r="W8">
        <f t="shared" si="4"/>
        <v>3.5668409210597747</v>
      </c>
      <c r="X8">
        <f t="shared" si="5"/>
        <v>6.0544037312466763</v>
      </c>
      <c r="Z8">
        <f t="shared" si="6"/>
        <v>22.591690190064952</v>
      </c>
      <c r="AA8">
        <f t="shared" si="1"/>
        <v>42.16165056051782</v>
      </c>
      <c r="AB8">
        <f t="shared" si="1"/>
        <v>12.722354156146542</v>
      </c>
      <c r="AC8">
        <f t="shared" si="1"/>
        <v>36.655804540933673</v>
      </c>
      <c r="AE8">
        <f>SUM($N$2:Y8)</f>
        <v>89.711386755598014</v>
      </c>
      <c r="AF8">
        <f>SUM($O$2:Z8)</f>
        <v>158.89722322562969</v>
      </c>
      <c r="AG8">
        <f>SUM($P$2:AA8)</f>
        <v>203.50602907972845</v>
      </c>
      <c r="AH8">
        <f>SUM($Q$2:AB8)</f>
        <v>206.06236632909275</v>
      </c>
      <c r="AJ8">
        <f>SQRT(SUM(Z$2:Z8))</f>
        <v>8.9889150605231016</v>
      </c>
      <c r="AK8">
        <f>SQRT(SUM(AA$2:AA8))</f>
        <v>6.6789823966004569</v>
      </c>
      <c r="AL8">
        <f>SQRT(SUM(AB$2:AB8))</f>
        <v>3.7388881195870081</v>
      </c>
      <c r="AM8">
        <f>SQRT(SUM(AC$2:AC8))</f>
        <v>6.4461700437370695</v>
      </c>
    </row>
    <row r="9" spans="1:39" x14ac:dyDescent="0.25">
      <c r="A9">
        <v>8</v>
      </c>
      <c r="B9">
        <v>66.718461585902503</v>
      </c>
      <c r="C9">
        <v>250.43473059657865</v>
      </c>
      <c r="D9">
        <v>242.27526770434048</v>
      </c>
      <c r="E9">
        <v>212.30909674796939</v>
      </c>
      <c r="F9">
        <v>1.2150036646089826</v>
      </c>
      <c r="G9">
        <v>3.3545900968353854</v>
      </c>
      <c r="H9">
        <v>2.0502464799934885</v>
      </c>
      <c r="I9">
        <v>2.0664228750536653</v>
      </c>
      <c r="K9">
        <f t="shared" si="2"/>
        <v>1.4762339050132569</v>
      </c>
      <c r="L9">
        <f t="shared" si="0"/>
        <v>11.253274717786041</v>
      </c>
      <c r="M9">
        <f t="shared" si="0"/>
        <v>4.2035106287256898</v>
      </c>
      <c r="N9">
        <f t="shared" si="0"/>
        <v>4.2701034985450557</v>
      </c>
      <c r="P9">
        <f>SQRT(SUM($K$2:K9))</f>
        <v>3.9143914480707949</v>
      </c>
      <c r="Q9">
        <f>SQRT(SUM($L$2:L9))</f>
        <v>5.034351832918599</v>
      </c>
      <c r="R9">
        <f>SQRT(SUM($M$2:M9))</f>
        <v>3.1533908842018445</v>
      </c>
      <c r="S9">
        <f>SQRT(SUM($N$2:N9))</f>
        <v>3.9855816380814995</v>
      </c>
      <c r="U9">
        <f t="shared" si="3"/>
        <v>1.4858143743275043</v>
      </c>
      <c r="V9">
        <f t="shared" si="7"/>
        <v>7.8276188634134876</v>
      </c>
      <c r="W9">
        <f t="shared" si="4"/>
        <v>4.5233836799722305</v>
      </c>
      <c r="X9">
        <f t="shared" si="5"/>
        <v>4.707086196352213</v>
      </c>
      <c r="Z9">
        <f t="shared" si="6"/>
        <v>2.2076443549582332</v>
      </c>
      <c r="AA9">
        <f t="shared" si="1"/>
        <v>61.271617070866661</v>
      </c>
      <c r="AB9">
        <f t="shared" si="1"/>
        <v>20.460999916239118</v>
      </c>
      <c r="AC9">
        <f t="shared" si="1"/>
        <v>22.156660459889544</v>
      </c>
      <c r="AE9">
        <f>SUM($N$2:Y9)</f>
        <v>128.61310917148126</v>
      </c>
      <c r="AF9">
        <f>SUM($O$2:Z9)</f>
        <v>195.73648649792608</v>
      </c>
      <c r="AG9">
        <f>SUM($P$2:AA9)</f>
        <v>301.61690942289152</v>
      </c>
      <c r="AH9">
        <f>SUM($Q$2:AB9)</f>
        <v>320.71985514042416</v>
      </c>
      <c r="AJ9">
        <f>SQRT(SUM(Z$2:Z9))</f>
        <v>9.110885704488739</v>
      </c>
      <c r="AK9">
        <f>SQRT(SUM(AA$2:AA9))</f>
        <v>10.289821326192474</v>
      </c>
      <c r="AL9">
        <f>SQRT(SUM(AB$2:AB9))</f>
        <v>5.8685845215884891</v>
      </c>
      <c r="AM9">
        <f>SQRT(SUM(AC$2:AC9))</f>
        <v>7.9818399315360065</v>
      </c>
    </row>
    <row r="10" spans="1:39" x14ac:dyDescent="0.25">
      <c r="A10">
        <v>9</v>
      </c>
      <c r="B10">
        <v>20.214982562847212</v>
      </c>
      <c r="C10">
        <v>142.75001245880478</v>
      </c>
      <c r="D10">
        <v>173.32633538879881</v>
      </c>
      <c r="E10">
        <v>109.36458912760003</v>
      </c>
      <c r="F10">
        <v>0.77725490916465001</v>
      </c>
      <c r="G10">
        <v>2.5504205764050472</v>
      </c>
      <c r="H10">
        <v>1.7350258146411348</v>
      </c>
      <c r="I10">
        <v>1.7572673150353115</v>
      </c>
      <c r="K10">
        <f t="shared" si="2"/>
        <v>0.6041251938205483</v>
      </c>
      <c r="L10">
        <f t="shared" si="0"/>
        <v>6.504645116550253</v>
      </c>
      <c r="M10">
        <f t="shared" si="0"/>
        <v>3.0103145774711333</v>
      </c>
      <c r="N10">
        <f t="shared" si="0"/>
        <v>3.0879884164914126</v>
      </c>
      <c r="P10">
        <f>SQRT(SUM($K$2:K10))</f>
        <v>3.9908126493923919</v>
      </c>
      <c r="Q10">
        <f>SQRT(SUM($L$2:L10))</f>
        <v>5.6435222595610544</v>
      </c>
      <c r="R10">
        <f>SQRT(SUM($M$2:M10))</f>
        <v>3.5991927770040912</v>
      </c>
      <c r="S10">
        <f>SQRT(SUM($N$2:N10))</f>
        <v>4.3557834439172733</v>
      </c>
      <c r="U10">
        <f>((B10/B$25)*(SQRT((P$25/B$25)+(K10/B10))))*100</f>
        <v>0.5092209879639924</v>
      </c>
      <c r="V10">
        <f t="shared" si="7"/>
        <v>4.48811536960147</v>
      </c>
      <c r="W10">
        <f t="shared" si="4"/>
        <v>3.2373580991958031</v>
      </c>
      <c r="X10">
        <f t="shared" si="5"/>
        <v>2.76852841072346</v>
      </c>
      <c r="Z10">
        <f t="shared" si="6"/>
        <v>0.25930601458302449</v>
      </c>
      <c r="AA10">
        <f t="shared" si="1"/>
        <v>20.14317957085294</v>
      </c>
      <c r="AB10">
        <f t="shared" si="1"/>
        <v>10.480487462428663</v>
      </c>
      <c r="AC10">
        <f t="shared" si="1"/>
        <v>7.6647495609829672</v>
      </c>
      <c r="AE10">
        <f>SUM($N$2:Y10)</f>
        <v>160.29363158533218</v>
      </c>
      <c r="AF10">
        <f>SUM($O$2:Z10)</f>
        <v>224.58832650986861</v>
      </c>
      <c r="AG10">
        <f>SUM($P$2:AA10)</f>
        <v>350.6119290056871</v>
      </c>
      <c r="AH10">
        <f>SUM($Q$2:AB10)</f>
        <v>376.20454953625597</v>
      </c>
      <c r="AJ10">
        <f>SQRT(SUM(Z$2:Z10))</f>
        <v>9.1251051684262947</v>
      </c>
      <c r="AK10">
        <f>SQRT(SUM(AA$2:AA10))</f>
        <v>11.226023449815985</v>
      </c>
      <c r="AL10">
        <f>SQRT(SUM(AB$2:AB10))</f>
        <v>6.702296005807014</v>
      </c>
      <c r="AM10">
        <f>SQRT(SUM(AC$2:AC10))</f>
        <v>8.4483441131174146</v>
      </c>
    </row>
    <row r="11" spans="1:39" x14ac:dyDescent="0.25">
      <c r="A11">
        <v>10</v>
      </c>
      <c r="B11">
        <v>6.2514339248194766</v>
      </c>
      <c r="C11">
        <v>51.513259256060643</v>
      </c>
      <c r="D11">
        <v>81.496183506456447</v>
      </c>
      <c r="E11">
        <v>47.419089477520778</v>
      </c>
      <c r="F11">
        <v>0.58390052227404565</v>
      </c>
      <c r="G11">
        <v>1.6277908540346313</v>
      </c>
      <c r="H11">
        <v>1.2559505965432911</v>
      </c>
      <c r="I11">
        <v>1.2618817957901318</v>
      </c>
      <c r="K11">
        <f t="shared" si="2"/>
        <v>0.34093981991190331</v>
      </c>
      <c r="L11">
        <f t="shared" si="0"/>
        <v>2.6497030644787944</v>
      </c>
      <c r="M11">
        <f t="shared" si="0"/>
        <v>1.5774119009574488</v>
      </c>
      <c r="N11">
        <f t="shared" si="0"/>
        <v>1.5923456665465279</v>
      </c>
      <c r="P11">
        <f>SQRT(SUM($K$2:K11))</f>
        <v>4.0333020494952061</v>
      </c>
      <c r="Q11">
        <f>SQRT(SUM($L$2:L11))</f>
        <v>5.87358889935616</v>
      </c>
      <c r="R11">
        <f>SQRT(SUM($M$2:M11))</f>
        <v>3.8120336497722409</v>
      </c>
      <c r="S11">
        <f>SQRT(SUM($N$2:N11))</f>
        <v>4.534886445860618</v>
      </c>
      <c r="U11">
        <f t="shared" si="3"/>
        <v>0.20496187573151436</v>
      </c>
      <c r="V11">
        <f t="shared" si="7"/>
        <v>1.7052798606651491</v>
      </c>
      <c r="W11">
        <f t="shared" si="4"/>
        <v>1.5881357558047093</v>
      </c>
      <c r="X11">
        <f t="shared" si="5"/>
        <v>1.2891130289339949</v>
      </c>
      <c r="Z11">
        <f t="shared" si="6"/>
        <v>4.2009370503380737E-2</v>
      </c>
      <c r="AA11">
        <f t="shared" si="1"/>
        <v>2.9079794031901502</v>
      </c>
      <c r="AB11">
        <f t="shared" si="1"/>
        <v>2.5221751788653952</v>
      </c>
      <c r="AC11">
        <f t="shared" si="1"/>
        <v>1.661812401367379</v>
      </c>
      <c r="AE11">
        <f>SUM($N$2:Y11)</f>
        <v>184.92727881749829</v>
      </c>
      <c r="AF11">
        <f>SUM($O$2:Z11)</f>
        <v>247.67163744599159</v>
      </c>
      <c r="AG11">
        <f>SUM($P$2:AA11)</f>
        <v>376.60321934500013</v>
      </c>
      <c r="AH11">
        <f>SUM($Q$2:AB11)</f>
        <v>400.68471300493917</v>
      </c>
      <c r="AJ11">
        <f>SQRT(SUM(Z$2:Z11))</f>
        <v>9.1274067349572885</v>
      </c>
      <c r="AK11">
        <f>SQRT(SUM(AA$2:AA11))</f>
        <v>11.354804353180574</v>
      </c>
      <c r="AL11">
        <f>SQRT(SUM(AB$2:AB11))</f>
        <v>6.8878840675727151</v>
      </c>
      <c r="AM11">
        <f>SQRT(SUM(AC$2:AC11))</f>
        <v>8.5461295716255705</v>
      </c>
    </row>
    <row r="12" spans="1:39" x14ac:dyDescent="0.25">
      <c r="A12">
        <v>11</v>
      </c>
      <c r="B12">
        <v>2.711825287370317</v>
      </c>
      <c r="C12">
        <v>17.545644319872739</v>
      </c>
      <c r="D12">
        <v>29.640741925697469</v>
      </c>
      <c r="E12">
        <v>18.357530254735469</v>
      </c>
      <c r="F12">
        <v>0.52434979063703091</v>
      </c>
      <c r="G12">
        <v>1.0457144549599642</v>
      </c>
      <c r="H12">
        <v>0.84115623701900077</v>
      </c>
      <c r="I12">
        <v>0.93111177269526546</v>
      </c>
      <c r="K12">
        <f t="shared" si="2"/>
        <v>0.27494270294109813</v>
      </c>
      <c r="L12">
        <f t="shared" si="0"/>
        <v>1.0935187213122151</v>
      </c>
      <c r="M12">
        <f t="shared" si="0"/>
        <v>0.70754381507596542</v>
      </c>
      <c r="N12">
        <f t="shared" si="0"/>
        <v>0.86696913325171965</v>
      </c>
      <c r="P12">
        <f>SQRT(SUM($K$2:K12))</f>
        <v>4.0672433078687735</v>
      </c>
      <c r="Q12">
        <f>SQRT(SUM($L$2:L12))</f>
        <v>5.9659504925830653</v>
      </c>
      <c r="R12">
        <f>SQRT(SUM($M$2:M12))</f>
        <v>3.9037346685029499</v>
      </c>
      <c r="S12">
        <f>SQRT(SUM($N$2:N12))</f>
        <v>4.6294885473561838</v>
      </c>
      <c r="U12">
        <f t="shared" si="3"/>
        <v>0.11857373485869921</v>
      </c>
      <c r="V12">
        <f t="shared" si="7"/>
        <v>0.6313867278008779</v>
      </c>
      <c r="W12">
        <f t="shared" si="4"/>
        <v>0.62871917090703944</v>
      </c>
      <c r="X12">
        <f t="shared" si="5"/>
        <v>0.57756153660188925</v>
      </c>
      <c r="Z12">
        <f t="shared" si="6"/>
        <v>1.40597305983411E-2</v>
      </c>
      <c r="AA12">
        <f t="shared" si="1"/>
        <v>0.39864920004309989</v>
      </c>
      <c r="AB12">
        <f t="shared" si="1"/>
        <v>0.39528779586603507</v>
      </c>
      <c r="AC12">
        <f t="shared" si="1"/>
        <v>0.33357732856193545</v>
      </c>
      <c r="AE12">
        <f>SUM($N$2:Y12)</f>
        <v>206.31690613722947</v>
      </c>
      <c r="AF12">
        <f>SUM($O$2:Z12)</f>
        <v>268.20835536306942</v>
      </c>
      <c r="AG12">
        <f>SUM($P$2:AA12)</f>
        <v>397.53858646212103</v>
      </c>
      <c r="AH12">
        <f>SUM($Q$2:AB12)</f>
        <v>417.94812461005733</v>
      </c>
      <c r="AJ12">
        <f>SQRT(SUM(Z$2:Z12))</f>
        <v>9.1281768955220191</v>
      </c>
      <c r="AK12">
        <f>SQRT(SUM(AA$2:AA12))</f>
        <v>11.372345013191064</v>
      </c>
      <c r="AL12">
        <f>SQRT(SUM(AB$2:AB12))</f>
        <v>6.9165189744688824</v>
      </c>
      <c r="AM12">
        <f>SQRT(SUM(AC$2:AC12))</f>
        <v>8.5656236190703012</v>
      </c>
    </row>
    <row r="13" spans="1:39" x14ac:dyDescent="0.25">
      <c r="A13">
        <v>12</v>
      </c>
      <c r="B13">
        <v>2.7096240829407736</v>
      </c>
      <c r="C13">
        <v>7.0933295971792623</v>
      </c>
      <c r="D13">
        <v>11.170005662570217</v>
      </c>
      <c r="E13">
        <v>9.7101204484313044</v>
      </c>
      <c r="F13">
        <v>0.5215069914132463</v>
      </c>
      <c r="G13">
        <v>0.81161507496808249</v>
      </c>
      <c r="H13">
        <v>0.62303335486806755</v>
      </c>
      <c r="I13">
        <v>0.8139517116829631</v>
      </c>
      <c r="K13">
        <f t="shared" si="2"/>
        <v>0.27196954209289576</v>
      </c>
      <c r="L13">
        <f t="shared" si="0"/>
        <v>0.65871902991544617</v>
      </c>
      <c r="M13">
        <f t="shared" si="0"/>
        <v>0.38817056127815941</v>
      </c>
      <c r="N13">
        <f t="shared" si="0"/>
        <v>0.66251738895162549</v>
      </c>
      <c r="P13">
        <f>SQRT(SUM($K$2:K13))</f>
        <v>4.1005411432512444</v>
      </c>
      <c r="Q13">
        <f>SQRT(SUM($L$2:L13))</f>
        <v>6.0209039445807111</v>
      </c>
      <c r="R13">
        <f>SQRT(SUM($M$2:M13))</f>
        <v>3.9531398815814747</v>
      </c>
      <c r="S13">
        <f>SQRT(SUM($N$2:N13))</f>
        <v>4.7004980160674137</v>
      </c>
      <c r="U13">
        <f t="shared" si="3"/>
        <v>0.11791438936553117</v>
      </c>
      <c r="V13">
        <f t="shared" si="7"/>
        <v>0.30537981636122086</v>
      </c>
      <c r="W13">
        <f t="shared" si="4"/>
        <v>0.2779095199261869</v>
      </c>
      <c r="X13">
        <f t="shared" si="5"/>
        <v>0.36016933499238163</v>
      </c>
      <c r="Z13">
        <f t="shared" si="6"/>
        <v>1.3903803219446091E-2</v>
      </c>
      <c r="AA13">
        <f t="shared" si="1"/>
        <v>9.3256832240812979E-2</v>
      </c>
      <c r="AB13">
        <f t="shared" si="1"/>
        <v>7.723370126560368E-2</v>
      </c>
      <c r="AC13">
        <f t="shared" si="1"/>
        <v>0.12972194986885441</v>
      </c>
      <c r="AE13">
        <f>SUM($N$2:Y13)</f>
        <v>226.81587957230724</v>
      </c>
      <c r="AF13">
        <f>SUM($O$2:Z13)</f>
        <v>288.058715212415</v>
      </c>
      <c r="AG13">
        <f>SUM($P$2:AA13)</f>
        <v>417.48220314370741</v>
      </c>
      <c r="AH13">
        <f>SUM($Q$2:AB13)</f>
        <v>433.86843384965806</v>
      </c>
      <c r="AJ13">
        <f>SQRT(SUM(Z$2:Z13))</f>
        <v>9.1289384508365181</v>
      </c>
      <c r="AK13">
        <f>SQRT(SUM(AA$2:AA13))</f>
        <v>11.376444432743144</v>
      </c>
      <c r="AL13">
        <f>SQRT(SUM(AB$2:AB13))</f>
        <v>6.9221000011162577</v>
      </c>
      <c r="AM13">
        <f>SQRT(SUM(AC$2:AC13))</f>
        <v>8.5731925169941121</v>
      </c>
    </row>
    <row r="14" spans="1:39" x14ac:dyDescent="0.25">
      <c r="A14">
        <v>13</v>
      </c>
      <c r="B14">
        <v>1.5305025443920222</v>
      </c>
      <c r="C14">
        <v>2.9875752464274603</v>
      </c>
      <c r="D14">
        <v>5.822006131605951</v>
      </c>
      <c r="E14">
        <v>5.4917625032033124</v>
      </c>
      <c r="F14">
        <v>0.49999956416195229</v>
      </c>
      <c r="G14">
        <v>0.69432071754249214</v>
      </c>
      <c r="H14">
        <v>0.54452918845546172</v>
      </c>
      <c r="I14">
        <v>0.74378817544330189</v>
      </c>
      <c r="K14">
        <f t="shared" si="2"/>
        <v>0.24999956416214225</v>
      </c>
      <c r="L14">
        <f t="shared" si="0"/>
        <v>0.48208125880872116</v>
      </c>
      <c r="M14">
        <f t="shared" si="0"/>
        <v>0.29651203707996376</v>
      </c>
      <c r="N14">
        <f t="shared" si="0"/>
        <v>0.553220849929276</v>
      </c>
      <c r="P14">
        <f>SQRT(SUM($K$2:K14))</f>
        <v>4.1309123969963784</v>
      </c>
      <c r="Q14">
        <f>SQRT(SUM($L$2:L14))</f>
        <v>6.0608056864311601</v>
      </c>
      <c r="R14">
        <f>SQRT(SUM($M$2:M14))</f>
        <v>3.9904670103172086</v>
      </c>
      <c r="S14">
        <f>SQRT(SUM($N$2:N14))</f>
        <v>4.7589812406630649</v>
      </c>
      <c r="U14">
        <f>((B14/B$25)*(SQRT((P$25/B$25)+(K14/B14))))*100</f>
        <v>8.4089457773659046E-2</v>
      </c>
      <c r="V14">
        <f t="shared" si="7"/>
        <v>0.16650421555373227</v>
      </c>
      <c r="W14">
        <f t="shared" si="4"/>
        <v>0.17176802649575365</v>
      </c>
      <c r="X14">
        <f t="shared" si="5"/>
        <v>0.24394995012782691</v>
      </c>
      <c r="Z14">
        <f t="shared" si="6"/>
        <v>7.0710369086679874E-3</v>
      </c>
      <c r="AA14">
        <f t="shared" si="1"/>
        <v>2.7723653797163739E-2</v>
      </c>
      <c r="AB14">
        <f t="shared" si="1"/>
        <v>2.9504254926245928E-2</v>
      </c>
      <c r="AC14">
        <f t="shared" si="1"/>
        <v>5.9511578167369239E-2</v>
      </c>
      <c r="AE14">
        <f>SUM($N$2:Y14)</f>
        <v>246.97657840659534</v>
      </c>
      <c r="AF14">
        <f>SUM($O$2:Z14)</f>
        <v>307.6732642336824</v>
      </c>
      <c r="AG14">
        <f>SUM($P$2:AA14)</f>
        <v>437.124475818772</v>
      </c>
      <c r="AH14">
        <f>SUM($Q$2:AB14)</f>
        <v>449.40929838265248</v>
      </c>
      <c r="AJ14">
        <f>SQRT(SUM(Z$2:Z14))</f>
        <v>9.129325729541593</v>
      </c>
      <c r="AK14">
        <f>SQRT(SUM(AA$2:AA14))</f>
        <v>11.377662834918674</v>
      </c>
      <c r="AL14">
        <f>SQRT(SUM(AB$2:AB14))</f>
        <v>6.9242308367341376</v>
      </c>
      <c r="AM14">
        <f>SQRT(SUM(AC$2:AC14))</f>
        <v>8.5766626091744573</v>
      </c>
    </row>
    <row r="15" spans="1:39" x14ac:dyDescent="0.25">
      <c r="A15">
        <v>14</v>
      </c>
      <c r="B15">
        <v>1.4137775299312287</v>
      </c>
      <c r="C15">
        <v>1.6723933828452289</v>
      </c>
      <c r="D15">
        <v>2.7552089509077482</v>
      </c>
      <c r="E15">
        <v>2.0493339632709464</v>
      </c>
      <c r="F15">
        <v>0.49711646655932135</v>
      </c>
      <c r="G15">
        <v>0.64754432999338196</v>
      </c>
      <c r="H15">
        <v>0.49757507461567718</v>
      </c>
      <c r="I15">
        <v>0.68191108064839023</v>
      </c>
      <c r="K15">
        <f t="shared" si="2"/>
        <v>0.24712478132442486</v>
      </c>
      <c r="L15">
        <f t="shared" si="0"/>
        <v>0.41931365930657793</v>
      </c>
      <c r="M15">
        <f t="shared" si="0"/>
        <v>0.24758095487879672</v>
      </c>
      <c r="N15">
        <f t="shared" si="0"/>
        <v>0.46500272191105535</v>
      </c>
      <c r="P15">
        <f>SQRT(SUM($K$2:K15))</f>
        <v>4.160716526390952</v>
      </c>
      <c r="Q15">
        <f>SQRT(SUM($L$2:L15))</f>
        <v>6.0952997652275362</v>
      </c>
      <c r="R15">
        <f>SQRT(SUM($M$2:M15))</f>
        <v>4.0213689106209536</v>
      </c>
      <c r="S15">
        <f>SQRT(SUM($N$2:N15))</f>
        <v>4.8075882904938965</v>
      </c>
      <c r="U15">
        <f t="shared" si="3"/>
        <v>8.0265425888242245E-2</v>
      </c>
      <c r="V15">
        <f t="shared" si="7"/>
        <v>0.11514422785848513</v>
      </c>
      <c r="W15">
        <f t="shared" si="4"/>
        <v>0.10583180434324925</v>
      </c>
      <c r="X15">
        <f t="shared" si="5"/>
        <v>0.13425731482498179</v>
      </c>
      <c r="Z15">
        <f t="shared" si="6"/>
        <v>6.4425385930209087E-3</v>
      </c>
      <c r="AA15">
        <f t="shared" si="1"/>
        <v>1.3258193209126743E-2</v>
      </c>
      <c r="AB15">
        <f t="shared" si="1"/>
        <v>1.1200370810547792E-2</v>
      </c>
      <c r="AC15">
        <f t="shared" si="1"/>
        <v>1.8025026584014277E-2</v>
      </c>
      <c r="AE15">
        <f>SUM($N$2:Y15)</f>
        <v>266.96205339415468</v>
      </c>
      <c r="AF15">
        <f>SUM($O$2:Z15)</f>
        <v>327.2001790379237</v>
      </c>
      <c r="AG15">
        <f>SUM($P$2:AA15)</f>
        <v>456.66464881622244</v>
      </c>
      <c r="AH15">
        <f>SUM($Q$2:AB15)</f>
        <v>464.79995522452259</v>
      </c>
      <c r="AJ15">
        <f>SQRT(SUM(Z$2:Z15))</f>
        <v>9.1296785712676183</v>
      </c>
      <c r="AK15">
        <f>SQRT(SUM(AA$2:AA15))</f>
        <v>11.378245461330968</v>
      </c>
      <c r="AL15">
        <f>SQRT(SUM(AB$2:AB15))</f>
        <v>6.9250395703700125</v>
      </c>
      <c r="AM15">
        <f>SQRT(SUM(AC$2:AC15))</f>
        <v>8.5777133630236921</v>
      </c>
    </row>
    <row r="16" spans="1:39" x14ac:dyDescent="0.25">
      <c r="A16">
        <v>15</v>
      </c>
      <c r="B16">
        <v>1.7128994834633091</v>
      </c>
      <c r="C16">
        <v>1.5160555700795977</v>
      </c>
      <c r="D16">
        <v>1.8601227197067898</v>
      </c>
      <c r="E16">
        <v>0.5397983476791598</v>
      </c>
      <c r="F16">
        <v>0.5023166121128585</v>
      </c>
      <c r="G16">
        <v>0.6381628157176048</v>
      </c>
      <c r="H16">
        <v>0.48252612301632275</v>
      </c>
      <c r="I16">
        <v>0.65356809651639336</v>
      </c>
      <c r="K16">
        <f t="shared" si="2"/>
        <v>0.25232197880453994</v>
      </c>
      <c r="L16">
        <f t="shared" si="0"/>
        <v>0.40725177936462165</v>
      </c>
      <c r="M16">
        <f t="shared" si="0"/>
        <v>0.23283145939316344</v>
      </c>
      <c r="N16">
        <f t="shared" si="0"/>
        <v>0.42715125678406168</v>
      </c>
      <c r="P16">
        <f>SQRT(SUM($K$2:K16))</f>
        <v>4.1909287743634263</v>
      </c>
      <c r="Q16">
        <f>SQRT(SUM($L$2:L16))</f>
        <v>6.1286157496899314</v>
      </c>
      <c r="R16">
        <f>SQRT(SUM($M$2:M16))</f>
        <v>4.0502147319249531</v>
      </c>
      <c r="S16">
        <f>SQRT(SUM($N$2:N16))</f>
        <v>4.8518096034034643</v>
      </c>
      <c r="U16">
        <f>((B16/B$25)*(SQRT((P$25/B$25)+(K16/B16))))*100</f>
        <v>8.9533487742814111E-2</v>
      </c>
      <c r="V16">
        <f t="shared" si="7"/>
        <v>0.10792405166720903</v>
      </c>
      <c r="W16">
        <f t="shared" si="4"/>
        <v>8.368916225857298E-2</v>
      </c>
      <c r="X16">
        <f t="shared" si="5"/>
        <v>6.536803073297949E-2</v>
      </c>
      <c r="Z16">
        <f t="shared" si="6"/>
        <v>8.0162454273926438E-3</v>
      </c>
      <c r="AA16">
        <f t="shared" si="1"/>
        <v>1.1647600928266404E-2</v>
      </c>
      <c r="AB16">
        <f t="shared" si="1"/>
        <v>7.003875879541756E-3</v>
      </c>
      <c r="AC16">
        <f t="shared" si="1"/>
        <v>4.2729794419077514E-3</v>
      </c>
      <c r="AE16">
        <f>SUM($N$2:Y16)</f>
        <v>286.95728824272209</v>
      </c>
      <c r="AF16">
        <f>SUM($O$2:Z16)</f>
        <v>346.77627887513444</v>
      </c>
      <c r="AG16">
        <f>SUM($P$2:AA16)</f>
        <v>476.25239625436143</v>
      </c>
      <c r="AH16">
        <f>SUM($Q$2:AB16)</f>
        <v>480.20377776417769</v>
      </c>
      <c r="AJ16">
        <f>SQRT(SUM(Z$2:Z16))</f>
        <v>9.1301175819422244</v>
      </c>
      <c r="AK16">
        <f>SQRT(SUM(AA$2:AA16))</f>
        <v>11.37875728624295</v>
      </c>
      <c r="AL16">
        <f>SQRT(SUM(AB$2:AB16))</f>
        <v>6.9255452440273624</v>
      </c>
      <c r="AM16">
        <f>SQRT(SUM(AC$2:AC16))</f>
        <v>8.5779624339138447</v>
      </c>
    </row>
    <row r="17" spans="1:39" x14ac:dyDescent="0.25">
      <c r="A17">
        <v>16</v>
      </c>
      <c r="B17">
        <v>0</v>
      </c>
      <c r="C17">
        <v>1.3341804409787712</v>
      </c>
      <c r="D17">
        <v>0</v>
      </c>
      <c r="E17">
        <v>0</v>
      </c>
      <c r="F17">
        <v>0.46819713926397621</v>
      </c>
      <c r="G17">
        <v>0.63280664899778905</v>
      </c>
      <c r="H17">
        <v>0.44803584059515389</v>
      </c>
      <c r="I17">
        <v>0.64025039824520535</v>
      </c>
      <c r="K17">
        <f t="shared" si="2"/>
        <v>0.21920856121497115</v>
      </c>
      <c r="L17">
        <f t="shared" si="0"/>
        <v>0.40044425501581099</v>
      </c>
      <c r="M17">
        <f t="shared" si="0"/>
        <v>0.20073611445780615</v>
      </c>
      <c r="N17">
        <f t="shared" si="0"/>
        <v>0.40992057245314406</v>
      </c>
      <c r="P17">
        <f>SQRT(SUM($K$2:K17))</f>
        <v>4.2170004212712975</v>
      </c>
      <c r="Q17">
        <f>SQRT(SUM($L$2:L17))</f>
        <v>6.1611991740539676</v>
      </c>
      <c r="R17">
        <f>SQRT(SUM($M$2:M17))</f>
        <v>4.0749203046390647</v>
      </c>
      <c r="S17">
        <f>SQRT(SUM($N$2:N17))</f>
        <v>4.8938713714329705</v>
      </c>
      <c r="V17">
        <f t="shared" si="7"/>
        <v>0.10023237777216419</v>
      </c>
      <c r="Z17">
        <f t="shared" si="6"/>
        <v>0</v>
      </c>
      <c r="AA17">
        <f t="shared" si="1"/>
        <v>1.0046529553861835E-2</v>
      </c>
      <c r="AB17">
        <f t="shared" si="1"/>
        <v>0</v>
      </c>
      <c r="AC17">
        <f t="shared" si="1"/>
        <v>0</v>
      </c>
      <c r="AE17">
        <f>SUM($N$2:Y17)</f>
        <v>306.81443246434469</v>
      </c>
      <c r="AF17">
        <f>SUM($O$2:Z17)</f>
        <v>366.22350252430391</v>
      </c>
      <c r="AG17">
        <f>SUM($P$2:AA17)</f>
        <v>495.70966643308475</v>
      </c>
      <c r="AH17">
        <f>SUM($Q$2:AB17)</f>
        <v>495.44404752162973</v>
      </c>
      <c r="AJ17">
        <f>SQRT(SUM(Z$2:Z17))</f>
        <v>9.1301175819422244</v>
      </c>
      <c r="AK17">
        <f>SQRT(SUM(AA$2:AA17))</f>
        <v>11.379198737555333</v>
      </c>
      <c r="AL17">
        <f>SQRT(SUM(AB$2:AB17))</f>
        <v>6.9255452440273624</v>
      </c>
      <c r="AM17">
        <f>SQRT(SUM(AC$2:AC17))</f>
        <v>8.5779624339138447</v>
      </c>
    </row>
    <row r="18" spans="1:39" x14ac:dyDescent="0.25">
      <c r="A18">
        <v>17</v>
      </c>
      <c r="B18">
        <v>0</v>
      </c>
      <c r="C18">
        <v>0.40611948398332148</v>
      </c>
      <c r="D18">
        <v>0</v>
      </c>
      <c r="E18">
        <v>0</v>
      </c>
      <c r="G18">
        <v>0.59707202531135461</v>
      </c>
      <c r="K18">
        <f t="shared" si="2"/>
        <v>0</v>
      </c>
      <c r="L18">
        <f t="shared" si="2"/>
        <v>0.35649500340940288</v>
      </c>
      <c r="M18">
        <f t="shared" si="2"/>
        <v>0</v>
      </c>
      <c r="N18">
        <f t="shared" si="2"/>
        <v>0</v>
      </c>
      <c r="P18">
        <f>SQRT(SUM($K$2:K18))</f>
        <v>4.2170004212712975</v>
      </c>
      <c r="Q18">
        <f>SQRT(SUM($L$2:L18))</f>
        <v>6.1900622182473004</v>
      </c>
      <c r="R18">
        <f>SQRT(SUM($M$2:M18))</f>
        <v>4.0749203046390647</v>
      </c>
      <c r="S18">
        <f>SQRT(SUM($N$2:N18))</f>
        <v>4.8938713714329705</v>
      </c>
      <c r="V18">
        <f t="shared" si="7"/>
        <v>5.170323303240569E-2</v>
      </c>
      <c r="Z18">
        <f t="shared" si="6"/>
        <v>0</v>
      </c>
      <c r="AA18">
        <f t="shared" si="6"/>
        <v>2.6732243060032471E-3</v>
      </c>
      <c r="AB18">
        <f t="shared" si="6"/>
        <v>0</v>
      </c>
      <c r="AC18">
        <f t="shared" si="6"/>
        <v>0</v>
      </c>
      <c r="AE18">
        <f>SUM($N$2:Y18)</f>
        <v>326.24199001296773</v>
      </c>
      <c r="AF18">
        <f>SUM($O$2:Z18)</f>
        <v>385.65106007292695</v>
      </c>
      <c r="AG18">
        <f>SUM($P$2:AA18)</f>
        <v>515.13989720601387</v>
      </c>
      <c r="AH18">
        <f>SUM($Q$2:AB18)</f>
        <v>510.65727787328751</v>
      </c>
      <c r="AJ18">
        <f>SQRT(SUM(Z$2:Z18))</f>
        <v>9.1301175819422244</v>
      </c>
      <c r="AK18">
        <f>SQRT(SUM(AA$2:AA18))</f>
        <v>11.379316197957015</v>
      </c>
      <c r="AL18">
        <f>SQRT(SUM(AB$2:AB18))</f>
        <v>6.9255452440273624</v>
      </c>
      <c r="AM18">
        <f>SQRT(SUM(AC$2:AC18))</f>
        <v>8.5779624339138447</v>
      </c>
    </row>
    <row r="19" spans="1:39" x14ac:dyDescent="0.25">
      <c r="A19">
        <v>18</v>
      </c>
      <c r="B19">
        <v>0</v>
      </c>
      <c r="C19">
        <v>0.67216928286971289</v>
      </c>
      <c r="D19">
        <v>0</v>
      </c>
      <c r="E19">
        <v>0</v>
      </c>
      <c r="G19">
        <v>0.60522639201667927</v>
      </c>
      <c r="K19">
        <f t="shared" si="2"/>
        <v>0</v>
      </c>
      <c r="L19">
        <f t="shared" si="2"/>
        <v>0.36629898559352714</v>
      </c>
      <c r="M19">
        <f t="shared" si="2"/>
        <v>0</v>
      </c>
      <c r="N19">
        <f t="shared" si="2"/>
        <v>0</v>
      </c>
      <c r="P19">
        <f>SQRT(SUM($K$2:K19))</f>
        <v>4.2170004212712975</v>
      </c>
      <c r="Q19">
        <f>SQRT(SUM($L$2:L19))</f>
        <v>6.2195795076006721</v>
      </c>
      <c r="R19">
        <f>SQRT(SUM($M$2:M19))</f>
        <v>4.0749203046390647</v>
      </c>
      <c r="S19">
        <f>SQRT(SUM($N$2:N19))</f>
        <v>4.8938713714329705</v>
      </c>
      <c r="V19">
        <f t="shared" si="7"/>
        <v>6.7621944513312382E-2</v>
      </c>
      <c r="Z19">
        <f t="shared" si="6"/>
        <v>0</v>
      </c>
      <c r="AA19">
        <f t="shared" si="6"/>
        <v>4.5727273797614987E-3</v>
      </c>
      <c r="AB19">
        <f t="shared" si="6"/>
        <v>0</v>
      </c>
      <c r="AC19">
        <f t="shared" si="6"/>
        <v>0</v>
      </c>
      <c r="AE19">
        <f>SUM($N$2:Y19)</f>
        <v>345.714983562425</v>
      </c>
      <c r="AF19">
        <f>SUM($O$2:Z19)</f>
        <v>405.12405362238422</v>
      </c>
      <c r="AG19">
        <f>SUM($P$2:AA19)</f>
        <v>534.61746348285101</v>
      </c>
      <c r="AH19">
        <f>SUM($Q$2:AB19)</f>
        <v>525.91784372885331</v>
      </c>
      <c r="AJ19">
        <f>SQRT(SUM(Z$2:Z19))</f>
        <v>9.1301175819422244</v>
      </c>
      <c r="AK19">
        <f>SQRT(SUM(AA$2:AA19))</f>
        <v>11.379517118949584</v>
      </c>
      <c r="AL19">
        <f>SQRT(SUM(AB$2:AB19))</f>
        <v>6.9255452440273624</v>
      </c>
      <c r="AM19">
        <f>SQRT(SUM(AC$2:AC19))</f>
        <v>8.5779624339138447</v>
      </c>
    </row>
    <row r="20" spans="1:39" x14ac:dyDescent="0.25">
      <c r="A20">
        <v>19</v>
      </c>
      <c r="B20">
        <v>0</v>
      </c>
      <c r="C20">
        <v>0.78930094886134317</v>
      </c>
      <c r="D20">
        <v>0</v>
      </c>
      <c r="E20">
        <v>0</v>
      </c>
      <c r="G20">
        <v>0.60580050800217888</v>
      </c>
      <c r="K20">
        <f t="shared" si="2"/>
        <v>0</v>
      </c>
      <c r="L20">
        <f t="shared" si="2"/>
        <v>0.36699425549569797</v>
      </c>
      <c r="M20">
        <f t="shared" si="2"/>
        <v>0</v>
      </c>
      <c r="N20">
        <f t="shared" si="2"/>
        <v>0</v>
      </c>
      <c r="P20">
        <f>SQRT(SUM($K$2:K20))</f>
        <v>4.2170004212712975</v>
      </c>
      <c r="Q20">
        <f>SQRT(SUM($L$2:L20))</f>
        <v>6.2490130026158459</v>
      </c>
      <c r="R20">
        <f>SQRT(SUM($M$2:M20))</f>
        <v>4.0749203046390647</v>
      </c>
      <c r="S20">
        <f>SQRT(SUM($N$2:N20))</f>
        <v>4.8938713714329705</v>
      </c>
      <c r="V20">
        <f t="shared" si="7"/>
        <v>7.3443528829730514E-2</v>
      </c>
      <c r="Z20">
        <f t="shared" si="6"/>
        <v>0</v>
      </c>
      <c r="AA20">
        <f t="shared" si="6"/>
        <v>5.3939519269634575E-3</v>
      </c>
      <c r="AB20">
        <f t="shared" si="6"/>
        <v>0</v>
      </c>
      <c r="AC20">
        <f t="shared" si="6"/>
        <v>0</v>
      </c>
      <c r="AE20">
        <f>SUM($N$2:Y20)</f>
        <v>365.22323219121392</v>
      </c>
      <c r="AF20">
        <f>SUM($O$2:Z20)</f>
        <v>424.63230225117314</v>
      </c>
      <c r="AG20">
        <f>SUM($P$2:AA20)</f>
        <v>554.1311060635669</v>
      </c>
      <c r="AH20">
        <f>SUM($Q$2:AB20)</f>
        <v>541.21448588829787</v>
      </c>
      <c r="AJ20">
        <f>SQRT(SUM(Z$2:Z20))</f>
        <v>9.1301175819422244</v>
      </c>
      <c r="AK20">
        <f>SQRT(SUM(AA$2:AA20))</f>
        <v>11.379754119153613</v>
      </c>
      <c r="AL20">
        <f>SQRT(SUM(AB$2:AB20))</f>
        <v>6.9255452440273624</v>
      </c>
      <c r="AM20">
        <f>SQRT(SUM(AC$2:AC20))</f>
        <v>8.5779624339138447</v>
      </c>
    </row>
    <row r="21" spans="1:39" x14ac:dyDescent="0.25">
      <c r="A21">
        <v>20</v>
      </c>
      <c r="B21">
        <v>0</v>
      </c>
      <c r="C21">
        <v>0.14939079486312212</v>
      </c>
      <c r="D21">
        <v>0</v>
      </c>
      <c r="E21">
        <v>0</v>
      </c>
      <c r="G21">
        <v>0.58194931565854213</v>
      </c>
      <c r="K21">
        <f t="shared" si="2"/>
        <v>0</v>
      </c>
      <c r="L21">
        <f t="shared" si="2"/>
        <v>0.33866500599544552</v>
      </c>
      <c r="M21">
        <f t="shared" si="2"/>
        <v>0</v>
      </c>
      <c r="N21">
        <f t="shared" si="2"/>
        <v>0</v>
      </c>
      <c r="P21">
        <f>SQRT(SUM($K$2:K21))</f>
        <v>4.2170004212712975</v>
      </c>
      <c r="Q21">
        <f>SQRT(SUM($L$2:L21))</f>
        <v>6.2760519845566414</v>
      </c>
      <c r="R21">
        <f>SQRT(SUM($M$2:M21))</f>
        <v>4.0749203046390647</v>
      </c>
      <c r="S21">
        <f>SQRT(SUM($N$2:N21))</f>
        <v>4.8938713714329705</v>
      </c>
      <c r="V21">
        <f t="shared" si="7"/>
        <v>3.047426019515324E-2</v>
      </c>
      <c r="Z21">
        <f t="shared" si="6"/>
        <v>0</v>
      </c>
      <c r="AA21">
        <f t="shared" si="6"/>
        <v>9.2868053444190119E-4</v>
      </c>
      <c r="AB21">
        <f t="shared" si="6"/>
        <v>0</v>
      </c>
      <c r="AC21">
        <f t="shared" si="6"/>
        <v>0</v>
      </c>
      <c r="AE21">
        <f>SUM($N$2:Y21)</f>
        <v>384.71555053330906</v>
      </c>
      <c r="AF21">
        <f>SUM($O$2:Z21)</f>
        <v>444.12462059326828</v>
      </c>
      <c r="AG21">
        <f>SUM($P$2:AA21)</f>
        <v>573.62435308619649</v>
      </c>
      <c r="AH21">
        <f>SUM($Q$2:AB21)</f>
        <v>556.49073248965612</v>
      </c>
      <c r="AJ21">
        <f>SQRT(SUM(Z$2:Z21))</f>
        <v>9.1301175819422244</v>
      </c>
      <c r="AK21">
        <f>SQRT(SUM(AA$2:AA21))</f>
        <v>11.379794923149014</v>
      </c>
      <c r="AL21">
        <f>SQRT(SUM(AB$2:AB21))</f>
        <v>6.9255452440273624</v>
      </c>
      <c r="AM21">
        <f>SQRT(SUM(AC$2:AC21))</f>
        <v>8.5779624339138447</v>
      </c>
    </row>
    <row r="25" spans="1:39" x14ac:dyDescent="0.25">
      <c r="A25" t="s">
        <v>181</v>
      </c>
      <c r="B25">
        <v>748.18927938915692</v>
      </c>
      <c r="C25">
        <v>739.47815876886898</v>
      </c>
      <c r="D25">
        <v>802.16007394337157</v>
      </c>
      <c r="E25">
        <v>737.65650816478808</v>
      </c>
      <c r="P25">
        <f>P21</f>
        <v>4.2170004212712975</v>
      </c>
      <c r="Q25">
        <f t="shared" ref="Q25:S25" si="8">Q21</f>
        <v>6.2760519845566414</v>
      </c>
      <c r="R25">
        <f t="shared" si="8"/>
        <v>4.0749203046390647</v>
      </c>
      <c r="S25">
        <f t="shared" si="8"/>
        <v>4.8938713714329705</v>
      </c>
    </row>
    <row r="34" spans="10:10" x14ac:dyDescent="0.25">
      <c r="J34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 mL</vt:lpstr>
      <vt:lpstr>2 mL</vt:lpstr>
      <vt:lpstr>3 mL</vt:lpstr>
      <vt:lpstr>4 mL</vt:lpstr>
      <vt:lpstr>5 mL</vt:lpstr>
      <vt:lpstr>6 mL</vt:lpstr>
      <vt:lpstr>% data</vt:lpstr>
      <vt:lpstr>Graphs</vt:lpstr>
      <vt:lpstr>Uncertainty data 1 mL</vt:lpstr>
      <vt:lpstr>Uncertainty data 2 mL</vt:lpstr>
      <vt:lpstr>Uncertainty data 3 mL</vt:lpstr>
      <vt:lpstr>Uncertainty data 4 mL</vt:lpstr>
      <vt:lpstr>Uncertainty data 5 mL</vt:lpstr>
      <vt:lpstr>Uncertainty data 6 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2022-06-06T14:03:31Z</dcterms:modified>
</cp:coreProperties>
</file>